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minimized="1" xWindow="0" yWindow="360" windowWidth="20730" windowHeight="9375"/>
  </bookViews>
  <sheets>
    <sheet name="10" sheetId="9" r:id="rId1"/>
    <sheet name="10 (4)" sheetId="12" state="hidden" r:id="rId2"/>
    <sheet name="10 (3)" sheetId="11" state="hidden" r:id="rId3"/>
    <sheet name="10 (2)" sheetId="10" state="hidden" r:id="rId4"/>
    <sheet name="10   (3)" sheetId="7" state="hidden" r:id="rId5"/>
  </sheets>
  <definedNames>
    <definedName name="babo" localSheetId="0">#REF!</definedName>
    <definedName name="babo" localSheetId="4">#REF!</definedName>
    <definedName name="babo" localSheetId="3">#REF!</definedName>
    <definedName name="babo" localSheetId="2">#REF!</definedName>
    <definedName name="babo" localSheetId="1">#REF!</definedName>
    <definedName name="babo">#REF!</definedName>
    <definedName name="dateofprint" localSheetId="0">#REF!</definedName>
    <definedName name="dateofprint" localSheetId="4">#REF!</definedName>
    <definedName name="dateofprint" localSheetId="3">#REF!</definedName>
    <definedName name="dateofprint" localSheetId="2">#REF!</definedName>
    <definedName name="dateofprint" localSheetId="1">#REF!</definedName>
    <definedName name="dateofprint">#REF!</definedName>
    <definedName name="DateTo" localSheetId="0">#REF!</definedName>
    <definedName name="DateTo" localSheetId="4">#REF!</definedName>
    <definedName name="DateTo" localSheetId="3">#REF!</definedName>
    <definedName name="DateTo" localSheetId="2">#REF!</definedName>
    <definedName name="DateTo" localSheetId="1">#REF!</definedName>
    <definedName name="DateTo">#REF!</definedName>
    <definedName name="dattto2" localSheetId="0">#REF!</definedName>
    <definedName name="dattto2" localSheetId="4">#REF!</definedName>
    <definedName name="dattto2" localSheetId="3">#REF!</definedName>
    <definedName name="dattto2" localSheetId="2">#REF!</definedName>
    <definedName name="dattto2" localSheetId="1">#REF!</definedName>
    <definedName name="dattto2">#REF!</definedName>
    <definedName name="ghyg" localSheetId="0">#REF!</definedName>
    <definedName name="ghyg" localSheetId="4">#REF!</definedName>
    <definedName name="ghyg" localSheetId="3">#REF!</definedName>
    <definedName name="ghyg" localSheetId="2">#REF!</definedName>
    <definedName name="ghyg" localSheetId="1">#REF!</definedName>
    <definedName name="ghyg">#REF!</definedName>
    <definedName name="money" localSheetId="0">#REF!</definedName>
    <definedName name="money" localSheetId="4">#REF!</definedName>
    <definedName name="money" localSheetId="3">#REF!</definedName>
    <definedName name="money" localSheetId="2">#REF!</definedName>
    <definedName name="money" localSheetId="1">#REF!</definedName>
    <definedName name="money">#REF!</definedName>
    <definedName name="ReportNameYear" localSheetId="0">#REF!</definedName>
    <definedName name="ReportNameYear" localSheetId="4">#REF!</definedName>
    <definedName name="ReportNameYear" localSheetId="3">#REF!</definedName>
    <definedName name="ReportNameYear" localSheetId="2">#REF!</definedName>
    <definedName name="ReportNameYear" localSheetId="1">#REF!</definedName>
    <definedName name="ReportNameYear">#REF!</definedName>
    <definedName name="TableHeaderYear1" localSheetId="0">#REF!</definedName>
    <definedName name="TableHeaderYear1" localSheetId="4">#REF!</definedName>
    <definedName name="TableHeaderYear1" localSheetId="3">#REF!</definedName>
    <definedName name="TableHeaderYear1" localSheetId="2">#REF!</definedName>
    <definedName name="TableHeaderYear1" localSheetId="1">#REF!</definedName>
    <definedName name="TableHeaderYear1">#REF!</definedName>
    <definedName name="TableHeaderYear2" localSheetId="0">#REF!</definedName>
    <definedName name="TableHeaderYear2" localSheetId="4">#REF!</definedName>
    <definedName name="TableHeaderYear2" localSheetId="3">#REF!</definedName>
    <definedName name="TableHeaderYear2" localSheetId="2">#REF!</definedName>
    <definedName name="TableHeaderYear2" localSheetId="1">#REF!</definedName>
    <definedName name="TableHeaderYear2">#REF!</definedName>
    <definedName name="TableHeaderYear3" localSheetId="0">#REF!</definedName>
    <definedName name="TableHeaderYear3" localSheetId="4">#REF!</definedName>
    <definedName name="TableHeaderYear3" localSheetId="3">#REF!</definedName>
    <definedName name="TableHeaderYear3" localSheetId="2">#REF!</definedName>
    <definedName name="TableHeaderYear3" localSheetId="1">#REF!</definedName>
    <definedName name="TableHeaderYear3">#REF!</definedName>
    <definedName name="Unit" localSheetId="0">#REF!</definedName>
    <definedName name="Unit" localSheetId="4">#REF!</definedName>
    <definedName name="Unit" localSheetId="3">#REF!</definedName>
    <definedName name="Unit" localSheetId="2">#REF!</definedName>
    <definedName name="Unit" localSheetId="1">#REF!</definedName>
    <definedName name="Unit">#REF!</definedName>
    <definedName name="Year1" localSheetId="0">#REF!</definedName>
    <definedName name="Year1" localSheetId="4">#REF!</definedName>
    <definedName name="Year1" localSheetId="3">#REF!</definedName>
    <definedName name="Year1" localSheetId="2">#REF!</definedName>
    <definedName name="Year1" localSheetId="1">#REF!</definedName>
    <definedName name="Year1">#REF!</definedName>
    <definedName name="Year2Year3" localSheetId="0">#REF!</definedName>
    <definedName name="Year2Year3" localSheetId="4">#REF!</definedName>
    <definedName name="Year2Year3" localSheetId="3">#REF!</definedName>
    <definedName name="Year2Year3" localSheetId="2">#REF!</definedName>
    <definedName name="Year2Year3" localSheetId="1">#REF!</definedName>
    <definedName name="Year2Year3">#REF!</definedName>
    <definedName name="_xlnm.Print_Titles" localSheetId="0">'10'!$11:$11</definedName>
    <definedName name="_xlnm.Print_Titles" localSheetId="4">'10   (3)'!$11:$11</definedName>
    <definedName name="_xlnm.Print_Titles" localSheetId="3">'10 (2)'!$11:$11</definedName>
    <definedName name="_xlnm.Print_Titles" localSheetId="2">'10 (3)'!$11:$11</definedName>
    <definedName name="_xlnm.Print_Titles" localSheetId="1">'10 (4)'!$11:$11</definedName>
    <definedName name="_xlnm.Print_Area" localSheetId="0">'10'!$A$1:$I$669</definedName>
    <definedName name="_xlnm.Print_Area" localSheetId="4">'10   (3)'!$A$1:$F$839</definedName>
    <definedName name="_xlnm.Print_Area" localSheetId="3">'10 (2)'!$A$1:$F$645</definedName>
    <definedName name="_xlnm.Print_Area" localSheetId="2">'10 (3)'!$A$1:$F$645</definedName>
    <definedName name="_xlnm.Print_Area" localSheetId="1">'10 (4)'!$A$1:$F$669</definedName>
    <definedName name="рпол" localSheetId="0">#REF!</definedName>
    <definedName name="рпол" localSheetId="4">#REF!</definedName>
    <definedName name="рпол" localSheetId="3">#REF!</definedName>
    <definedName name="рпол" localSheetId="2">#REF!</definedName>
    <definedName name="рпол" localSheetId="1">#REF!</definedName>
    <definedName name="рпол">#REF!</definedName>
  </definedNames>
  <calcPr calcId="152511"/>
</workbook>
</file>

<file path=xl/calcChain.xml><?xml version="1.0" encoding="utf-8"?>
<calcChain xmlns="http://schemas.openxmlformats.org/spreadsheetml/2006/main">
  <c r="F14" i="12" l="1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513" i="12"/>
  <c r="F514" i="12"/>
  <c r="F515" i="12"/>
  <c r="F516" i="12"/>
  <c r="F517" i="12"/>
  <c r="F518" i="12"/>
  <c r="F519" i="12"/>
  <c r="F520" i="12"/>
  <c r="F521" i="12"/>
  <c r="F522" i="12"/>
  <c r="F523" i="12"/>
  <c r="F524" i="12"/>
  <c r="F525" i="12"/>
  <c r="F526" i="12"/>
  <c r="F527" i="12"/>
  <c r="F528" i="12"/>
  <c r="F529" i="12"/>
  <c r="F530" i="12"/>
  <c r="F531" i="12"/>
  <c r="F532" i="12"/>
  <c r="F533" i="12"/>
  <c r="F534" i="12"/>
  <c r="F535" i="12"/>
  <c r="F536" i="12"/>
  <c r="F537" i="12"/>
  <c r="F538" i="12"/>
  <c r="F539" i="12"/>
  <c r="F540" i="12"/>
  <c r="F541" i="12"/>
  <c r="F542" i="12"/>
  <c r="F543" i="12"/>
  <c r="F544" i="12"/>
  <c r="F545" i="12"/>
  <c r="F546" i="12"/>
  <c r="F547" i="12"/>
  <c r="F548" i="12"/>
  <c r="F549" i="12"/>
  <c r="F550" i="12"/>
  <c r="F551" i="12"/>
  <c r="F552" i="12"/>
  <c r="F553" i="12"/>
  <c r="F554" i="12"/>
  <c r="F555" i="12"/>
  <c r="F556" i="12"/>
  <c r="F557" i="12"/>
  <c r="F558" i="12"/>
  <c r="F559" i="12"/>
  <c r="F560" i="12"/>
  <c r="F561" i="12"/>
  <c r="F562" i="12"/>
  <c r="F563" i="12"/>
  <c r="F564" i="12"/>
  <c r="F565" i="12"/>
  <c r="F566" i="12"/>
  <c r="F567" i="12"/>
  <c r="F568" i="12"/>
  <c r="F569" i="12"/>
  <c r="F570" i="12"/>
  <c r="F571" i="12"/>
  <c r="F572" i="12"/>
  <c r="F573" i="12"/>
  <c r="F574" i="12"/>
  <c r="F575" i="12"/>
  <c r="F576" i="12"/>
  <c r="F577" i="12"/>
  <c r="F578" i="12"/>
  <c r="F579" i="12"/>
  <c r="F580" i="12"/>
  <c r="F581" i="12"/>
  <c r="F582" i="12"/>
  <c r="F583" i="12"/>
  <c r="F584" i="12"/>
  <c r="F585" i="12"/>
  <c r="F586" i="12"/>
  <c r="F587" i="12"/>
  <c r="F588" i="12"/>
  <c r="F589" i="12"/>
  <c r="F590" i="12"/>
  <c r="F591" i="12"/>
  <c r="F592" i="12"/>
  <c r="F593" i="12"/>
  <c r="F594" i="12"/>
  <c r="F595" i="12"/>
  <c r="F596" i="12"/>
  <c r="F597" i="12"/>
  <c r="F598" i="12"/>
  <c r="F599" i="12"/>
  <c r="F600" i="12"/>
  <c r="F601" i="12"/>
  <c r="F602" i="12"/>
  <c r="F603" i="12"/>
  <c r="F604" i="12"/>
  <c r="F605" i="12"/>
  <c r="F606" i="12"/>
  <c r="F607" i="12"/>
  <c r="F608" i="12"/>
  <c r="F609" i="12"/>
  <c r="F610" i="12"/>
  <c r="F611" i="12"/>
  <c r="F612" i="12"/>
  <c r="F613" i="12"/>
  <c r="F614" i="12"/>
  <c r="F615" i="12"/>
  <c r="F616" i="12"/>
  <c r="F617" i="12"/>
  <c r="F618" i="12"/>
  <c r="F619" i="12"/>
  <c r="F620" i="12"/>
  <c r="F621" i="12"/>
  <c r="F622" i="12"/>
  <c r="F623" i="12"/>
  <c r="F624" i="12"/>
  <c r="F625" i="12"/>
  <c r="F626" i="12"/>
  <c r="F627" i="12"/>
  <c r="F628" i="12"/>
  <c r="F629" i="12"/>
  <c r="F630" i="12"/>
  <c r="F631" i="12"/>
  <c r="F632" i="12"/>
  <c r="F633" i="12"/>
  <c r="F634" i="12"/>
  <c r="F635" i="12"/>
  <c r="F636" i="12"/>
  <c r="F637" i="12"/>
  <c r="F638" i="12"/>
  <c r="F639" i="12"/>
  <c r="F640" i="12"/>
  <c r="F641" i="12"/>
  <c r="F642" i="12"/>
  <c r="F643" i="12"/>
  <c r="F644" i="12"/>
  <c r="F645" i="12"/>
  <c r="F646" i="12"/>
  <c r="F647" i="12"/>
  <c r="F648" i="12"/>
  <c r="F649" i="12"/>
  <c r="F650" i="12"/>
  <c r="F651" i="12"/>
  <c r="F652" i="12"/>
  <c r="F653" i="12"/>
  <c r="F654" i="12"/>
  <c r="F655" i="12"/>
  <c r="F656" i="12"/>
  <c r="F657" i="12"/>
  <c r="F658" i="12"/>
  <c r="F659" i="12"/>
  <c r="F660" i="12"/>
  <c r="F661" i="12"/>
  <c r="F662" i="12"/>
  <c r="F663" i="12"/>
  <c r="F664" i="12"/>
  <c r="F665" i="12"/>
  <c r="F666" i="12"/>
  <c r="F667" i="12"/>
  <c r="F668" i="12"/>
  <c r="F669" i="12"/>
  <c r="F13" i="12"/>
  <c r="E663" i="12"/>
  <c r="D663" i="12"/>
  <c r="C663" i="12"/>
  <c r="E655" i="12"/>
  <c r="D655" i="12"/>
  <c r="C655" i="12"/>
  <c r="E645" i="12"/>
  <c r="D645" i="12"/>
  <c r="C645" i="12"/>
  <c r="E643" i="12"/>
  <c r="E635" i="12" s="1"/>
  <c r="D643" i="12"/>
  <c r="D635" i="12" s="1"/>
  <c r="C643" i="12"/>
  <c r="E642" i="12"/>
  <c r="D642" i="12"/>
  <c r="C642" i="12"/>
  <c r="C634" i="12" s="1"/>
  <c r="E641" i="12"/>
  <c r="D641" i="12"/>
  <c r="C641" i="12"/>
  <c r="E640" i="12"/>
  <c r="E632" i="12" s="1"/>
  <c r="D640" i="12"/>
  <c r="C640" i="12"/>
  <c r="C632" i="12" s="1"/>
  <c r="E639" i="12"/>
  <c r="D639" i="12"/>
  <c r="D631" i="12" s="1"/>
  <c r="C639" i="12"/>
  <c r="E638" i="12"/>
  <c r="D638" i="12"/>
  <c r="D630" i="12" s="1"/>
  <c r="C638" i="12"/>
  <c r="C637" i="12" s="1"/>
  <c r="C635" i="12"/>
  <c r="E634" i="12"/>
  <c r="D634" i="12"/>
  <c r="E633" i="12"/>
  <c r="D633" i="12"/>
  <c r="C633" i="12"/>
  <c r="D632" i="12"/>
  <c r="E631" i="12"/>
  <c r="C631" i="12"/>
  <c r="E630" i="12"/>
  <c r="E621" i="12"/>
  <c r="D621" i="12"/>
  <c r="C621" i="12"/>
  <c r="E613" i="12"/>
  <c r="D613" i="12"/>
  <c r="C613" i="12"/>
  <c r="E605" i="12"/>
  <c r="D605" i="12"/>
  <c r="C605" i="12"/>
  <c r="E603" i="12"/>
  <c r="E583" i="12" s="1"/>
  <c r="D603" i="12"/>
  <c r="D583" i="12" s="1"/>
  <c r="C603" i="12"/>
  <c r="E602" i="12"/>
  <c r="D602" i="12"/>
  <c r="D582" i="12" s="1"/>
  <c r="C602" i="12"/>
  <c r="C582" i="12" s="1"/>
  <c r="E601" i="12"/>
  <c r="D601" i="12"/>
  <c r="C601" i="12"/>
  <c r="C581" i="12" s="1"/>
  <c r="E600" i="12"/>
  <c r="E580" i="12" s="1"/>
  <c r="D600" i="12"/>
  <c r="C600" i="12"/>
  <c r="E599" i="12"/>
  <c r="E579" i="12" s="1"/>
  <c r="D599" i="12"/>
  <c r="D597" i="12" s="1"/>
  <c r="C599" i="12"/>
  <c r="E598" i="12"/>
  <c r="E597" i="12" s="1"/>
  <c r="D598" i="12"/>
  <c r="D578" i="12" s="1"/>
  <c r="C598" i="12"/>
  <c r="C597" i="12" s="1"/>
  <c r="E585" i="12"/>
  <c r="D585" i="12"/>
  <c r="C585" i="12"/>
  <c r="C583" i="12"/>
  <c r="E582" i="12"/>
  <c r="E581" i="12"/>
  <c r="D581" i="12"/>
  <c r="D580" i="12"/>
  <c r="C580" i="12"/>
  <c r="C579" i="12"/>
  <c r="E578" i="12"/>
  <c r="E577" i="12" s="1"/>
  <c r="E569" i="12"/>
  <c r="D569" i="12"/>
  <c r="C569" i="12"/>
  <c r="E560" i="12"/>
  <c r="D560" i="12"/>
  <c r="C560" i="12"/>
  <c r="E552" i="12"/>
  <c r="D552" i="12"/>
  <c r="C552" i="12"/>
  <c r="E544" i="12"/>
  <c r="D544" i="12"/>
  <c r="C544" i="12"/>
  <c r="E536" i="12"/>
  <c r="D536" i="12"/>
  <c r="C536" i="12"/>
  <c r="E534" i="12"/>
  <c r="D534" i="12"/>
  <c r="C534" i="12"/>
  <c r="E533" i="12"/>
  <c r="D533" i="12"/>
  <c r="C533" i="12"/>
  <c r="E532" i="12"/>
  <c r="D532" i="12"/>
  <c r="C532" i="12"/>
  <c r="E531" i="12"/>
  <c r="D531" i="12"/>
  <c r="C531" i="12"/>
  <c r="E530" i="12"/>
  <c r="D530" i="12"/>
  <c r="D528" i="12" s="1"/>
  <c r="C530" i="12"/>
  <c r="E529" i="12"/>
  <c r="E528" i="12" s="1"/>
  <c r="D529" i="12"/>
  <c r="C529" i="12"/>
  <c r="C528" i="12" s="1"/>
  <c r="E520" i="12"/>
  <c r="D520" i="12"/>
  <c r="C520" i="12"/>
  <c r="E512" i="12"/>
  <c r="D512" i="12"/>
  <c r="C512" i="12"/>
  <c r="E510" i="12"/>
  <c r="D510" i="12"/>
  <c r="C510" i="12"/>
  <c r="E503" i="12"/>
  <c r="D503" i="12"/>
  <c r="C503" i="12"/>
  <c r="E501" i="12"/>
  <c r="D501" i="12"/>
  <c r="C501" i="12"/>
  <c r="E494" i="12"/>
  <c r="D494" i="12"/>
  <c r="C494" i="12"/>
  <c r="E492" i="12"/>
  <c r="D492" i="12"/>
  <c r="C492" i="12"/>
  <c r="E485" i="12"/>
  <c r="D485" i="12"/>
  <c r="C485" i="12"/>
  <c r="E483" i="12"/>
  <c r="D483" i="12"/>
  <c r="C483" i="12"/>
  <c r="E482" i="12"/>
  <c r="D482" i="12"/>
  <c r="C482" i="12"/>
  <c r="E481" i="12"/>
  <c r="D481" i="12"/>
  <c r="C481" i="12"/>
  <c r="E480" i="12"/>
  <c r="D480" i="12"/>
  <c r="C480" i="12"/>
  <c r="E479" i="12"/>
  <c r="D479" i="12"/>
  <c r="C479" i="12"/>
  <c r="E478" i="12"/>
  <c r="D478" i="12"/>
  <c r="C478" i="12"/>
  <c r="E475" i="12"/>
  <c r="E474" i="12"/>
  <c r="D474" i="12"/>
  <c r="D473" i="12"/>
  <c r="C473" i="12"/>
  <c r="C472" i="12"/>
  <c r="E471" i="12"/>
  <c r="E470" i="12"/>
  <c r="D470" i="12"/>
  <c r="E467" i="12"/>
  <c r="D467" i="12"/>
  <c r="C467" i="12"/>
  <c r="E460" i="12"/>
  <c r="D460" i="12"/>
  <c r="C460" i="12"/>
  <c r="E458" i="12"/>
  <c r="D458" i="12"/>
  <c r="C458" i="12"/>
  <c r="E451" i="12"/>
  <c r="D451" i="12"/>
  <c r="C451" i="12"/>
  <c r="E448" i="12"/>
  <c r="D448" i="12"/>
  <c r="D440" i="12" s="1"/>
  <c r="C448" i="12"/>
  <c r="C440" i="12" s="1"/>
  <c r="E447" i="12"/>
  <c r="E439" i="12" s="1"/>
  <c r="D447" i="12"/>
  <c r="C447" i="12"/>
  <c r="E446" i="12"/>
  <c r="E438" i="12" s="1"/>
  <c r="D446" i="12"/>
  <c r="D438" i="12" s="1"/>
  <c r="C446" i="12"/>
  <c r="E445" i="12"/>
  <c r="D445" i="12"/>
  <c r="C445" i="12"/>
  <c r="C442" i="12" s="1"/>
  <c r="E444" i="12"/>
  <c r="D444" i="12"/>
  <c r="C444" i="12"/>
  <c r="E443" i="12"/>
  <c r="E442" i="12" s="1"/>
  <c r="D443" i="12"/>
  <c r="C443" i="12"/>
  <c r="C435" i="12" s="1"/>
  <c r="E440" i="12"/>
  <c r="D439" i="12"/>
  <c r="C439" i="12"/>
  <c r="C438" i="12"/>
  <c r="E437" i="12"/>
  <c r="D437" i="12"/>
  <c r="E436" i="12"/>
  <c r="D436" i="12"/>
  <c r="C436" i="12"/>
  <c r="D435" i="12"/>
  <c r="E426" i="12"/>
  <c r="D426" i="12"/>
  <c r="C426" i="12"/>
  <c r="E418" i="12"/>
  <c r="D418" i="12"/>
  <c r="C418" i="12"/>
  <c r="E410" i="12"/>
  <c r="D410" i="12"/>
  <c r="C410" i="12"/>
  <c r="E407" i="12"/>
  <c r="D407" i="12"/>
  <c r="D374" i="12" s="1"/>
  <c r="C407" i="12"/>
  <c r="E406" i="12"/>
  <c r="D406" i="12"/>
  <c r="D373" i="12" s="1"/>
  <c r="C406" i="12"/>
  <c r="E405" i="12"/>
  <c r="D405" i="12"/>
  <c r="C405" i="12"/>
  <c r="C372" i="12" s="1"/>
  <c r="E404" i="12"/>
  <c r="E371" i="12" s="1"/>
  <c r="D404" i="12"/>
  <c r="C404" i="12"/>
  <c r="E403" i="12"/>
  <c r="D403" i="12"/>
  <c r="C403" i="12"/>
  <c r="E402" i="12"/>
  <c r="D402" i="12"/>
  <c r="C402" i="12"/>
  <c r="C401" i="12" s="1"/>
  <c r="E395" i="12"/>
  <c r="D395" i="12"/>
  <c r="D393" i="12" s="1"/>
  <c r="C395" i="12"/>
  <c r="C378" i="12" s="1"/>
  <c r="C370" i="12" s="1"/>
  <c r="E393" i="12"/>
  <c r="E387" i="12"/>
  <c r="E385" i="12" s="1"/>
  <c r="D387" i="12"/>
  <c r="C387" i="12"/>
  <c r="C385" i="12"/>
  <c r="E382" i="12"/>
  <c r="D382" i="12"/>
  <c r="C382" i="12"/>
  <c r="E381" i="12"/>
  <c r="E373" i="12" s="1"/>
  <c r="D381" i="12"/>
  <c r="C381" i="12"/>
  <c r="E380" i="12"/>
  <c r="E372" i="12" s="1"/>
  <c r="D380" i="12"/>
  <c r="D372" i="12" s="1"/>
  <c r="C380" i="12"/>
  <c r="E379" i="12"/>
  <c r="D379" i="12"/>
  <c r="C379" i="12"/>
  <c r="E377" i="12"/>
  <c r="D377" i="12"/>
  <c r="C377" i="12"/>
  <c r="C374" i="12"/>
  <c r="C373" i="12"/>
  <c r="D371" i="12"/>
  <c r="E366" i="12"/>
  <c r="D366" i="12"/>
  <c r="C366" i="12"/>
  <c r="E359" i="12"/>
  <c r="D359" i="12"/>
  <c r="C359" i="12"/>
  <c r="E357" i="12"/>
  <c r="D357" i="12"/>
  <c r="C357" i="12"/>
  <c r="D356" i="12"/>
  <c r="D350" i="12" s="1"/>
  <c r="C350" i="12"/>
  <c r="C347" i="12"/>
  <c r="E346" i="12"/>
  <c r="E329" i="12" s="1"/>
  <c r="D346" i="12"/>
  <c r="C346" i="12"/>
  <c r="E345" i="12"/>
  <c r="D345" i="12"/>
  <c r="D328" i="12" s="1"/>
  <c r="C345" i="12"/>
  <c r="E344" i="12"/>
  <c r="D344" i="12"/>
  <c r="D327" i="12" s="1"/>
  <c r="C344" i="12"/>
  <c r="C327" i="12" s="1"/>
  <c r="E343" i="12"/>
  <c r="D343" i="12"/>
  <c r="C343" i="12"/>
  <c r="E342" i="12"/>
  <c r="E325" i="12" s="1"/>
  <c r="D342" i="12"/>
  <c r="C342" i="12"/>
  <c r="C339" i="12"/>
  <c r="E334" i="12"/>
  <c r="E339" i="12" s="1"/>
  <c r="D334" i="12"/>
  <c r="D339" i="12" s="1"/>
  <c r="C333" i="12"/>
  <c r="C332" i="12" s="1"/>
  <c r="E332" i="12"/>
  <c r="D332" i="12"/>
  <c r="C330" i="12"/>
  <c r="D329" i="12"/>
  <c r="C329" i="12"/>
  <c r="E328" i="12"/>
  <c r="C328" i="12"/>
  <c r="E327" i="12"/>
  <c r="E326" i="12"/>
  <c r="D326" i="12"/>
  <c r="C326" i="12"/>
  <c r="D325" i="12"/>
  <c r="C325" i="12"/>
  <c r="E322" i="12"/>
  <c r="D322" i="12"/>
  <c r="C322" i="12"/>
  <c r="E315" i="12"/>
  <c r="D315" i="12"/>
  <c r="C315" i="12"/>
  <c r="E313" i="12"/>
  <c r="D313" i="12"/>
  <c r="C313" i="12"/>
  <c r="E306" i="12"/>
  <c r="D306" i="12"/>
  <c r="C306" i="12"/>
  <c r="E304" i="12"/>
  <c r="E252" i="12" s="1"/>
  <c r="D304" i="12"/>
  <c r="C304" i="12"/>
  <c r="E303" i="12"/>
  <c r="D303" i="12"/>
  <c r="D251" i="12" s="1"/>
  <c r="C303" i="12"/>
  <c r="E302" i="12"/>
  <c r="D302" i="12"/>
  <c r="C302" i="12"/>
  <c r="C250" i="12" s="1"/>
  <c r="E301" i="12"/>
  <c r="D301" i="12"/>
  <c r="C301" i="12"/>
  <c r="E300" i="12"/>
  <c r="E298" i="12" s="1"/>
  <c r="D300" i="12"/>
  <c r="C300" i="12"/>
  <c r="E299" i="12"/>
  <c r="D299" i="12"/>
  <c r="D247" i="12" s="1"/>
  <c r="C299" i="12"/>
  <c r="E296" i="12"/>
  <c r="D296" i="12"/>
  <c r="C296" i="12"/>
  <c r="E289" i="12"/>
  <c r="D289" i="12"/>
  <c r="C289" i="12"/>
  <c r="E287" i="12"/>
  <c r="D287" i="12"/>
  <c r="C287" i="12"/>
  <c r="E280" i="12"/>
  <c r="D280" i="12"/>
  <c r="C280" i="12"/>
  <c r="E278" i="12"/>
  <c r="D278" i="12"/>
  <c r="C278" i="12"/>
  <c r="E271" i="12"/>
  <c r="D271" i="12"/>
  <c r="C271" i="12"/>
  <c r="E269" i="12"/>
  <c r="D269" i="12"/>
  <c r="C269" i="12"/>
  <c r="E262" i="12"/>
  <c r="D262" i="12"/>
  <c r="C262" i="12"/>
  <c r="E260" i="12"/>
  <c r="D260" i="12"/>
  <c r="D252" i="12" s="1"/>
  <c r="C260" i="12"/>
  <c r="E259" i="12"/>
  <c r="E251" i="12" s="1"/>
  <c r="D259" i="12"/>
  <c r="C259" i="12"/>
  <c r="E258" i="12"/>
  <c r="D258" i="12"/>
  <c r="D250" i="12" s="1"/>
  <c r="C258" i="12"/>
  <c r="E257" i="12"/>
  <c r="E249" i="12" s="1"/>
  <c r="D257" i="12"/>
  <c r="C257" i="12"/>
  <c r="E256" i="12"/>
  <c r="D256" i="12"/>
  <c r="D254" i="12" s="1"/>
  <c r="C256" i="12"/>
  <c r="E255" i="12"/>
  <c r="D255" i="12"/>
  <c r="C255" i="12"/>
  <c r="C247" i="12" s="1"/>
  <c r="C252" i="12"/>
  <c r="C251" i="12"/>
  <c r="E250" i="12"/>
  <c r="D249" i="12"/>
  <c r="D248" i="12"/>
  <c r="C248" i="12"/>
  <c r="E238" i="12"/>
  <c r="D238" i="12"/>
  <c r="C238" i="12"/>
  <c r="E236" i="12"/>
  <c r="D236" i="12"/>
  <c r="C236" i="12"/>
  <c r="C231" i="12"/>
  <c r="E229" i="12"/>
  <c r="D229" i="12"/>
  <c r="C229" i="12"/>
  <c r="E227" i="12"/>
  <c r="D227" i="12"/>
  <c r="C227" i="12"/>
  <c r="E226" i="12"/>
  <c r="D226" i="12"/>
  <c r="C226" i="12"/>
  <c r="E225" i="12"/>
  <c r="D225" i="12"/>
  <c r="D221" i="12" s="1"/>
  <c r="C225" i="12"/>
  <c r="E224" i="12"/>
  <c r="D224" i="12"/>
  <c r="C224" i="12"/>
  <c r="E223" i="12"/>
  <c r="D223" i="12"/>
  <c r="C223" i="12"/>
  <c r="E222" i="12"/>
  <c r="D222" i="12"/>
  <c r="C222" i="12"/>
  <c r="E213" i="12"/>
  <c r="D213" i="12"/>
  <c r="C213" i="12"/>
  <c r="E211" i="12"/>
  <c r="D211" i="12"/>
  <c r="C211" i="12"/>
  <c r="E204" i="12"/>
  <c r="D204" i="12"/>
  <c r="C204" i="12"/>
  <c r="E202" i="12"/>
  <c r="D202" i="12"/>
  <c r="C202" i="12"/>
  <c r="E201" i="12"/>
  <c r="D201" i="12"/>
  <c r="C201" i="12"/>
  <c r="E200" i="12"/>
  <c r="D200" i="12"/>
  <c r="C200" i="12"/>
  <c r="E199" i="12"/>
  <c r="D199" i="12"/>
  <c r="C199" i="12"/>
  <c r="E198" i="12"/>
  <c r="D198" i="12"/>
  <c r="C198" i="12"/>
  <c r="E197" i="12"/>
  <c r="D197" i="12"/>
  <c r="C197" i="12"/>
  <c r="E188" i="12"/>
  <c r="D188" i="12"/>
  <c r="C188" i="12"/>
  <c r="E179" i="12"/>
  <c r="D179" i="12"/>
  <c r="C179" i="12"/>
  <c r="E177" i="12"/>
  <c r="D177" i="12"/>
  <c r="C177" i="12"/>
  <c r="E170" i="12"/>
  <c r="D170" i="12"/>
  <c r="C170" i="12"/>
  <c r="E168" i="12"/>
  <c r="D168" i="12"/>
  <c r="C168" i="12"/>
  <c r="E161" i="12"/>
  <c r="D161" i="12"/>
  <c r="C161" i="12"/>
  <c r="C159" i="12"/>
  <c r="E154" i="12"/>
  <c r="E159" i="12" s="1"/>
  <c r="D154" i="12"/>
  <c r="D159" i="12" s="1"/>
  <c r="E152" i="12"/>
  <c r="C152" i="12"/>
  <c r="E143" i="12"/>
  <c r="D143" i="12"/>
  <c r="C143" i="12"/>
  <c r="E141" i="12"/>
  <c r="D141" i="12"/>
  <c r="C136" i="12"/>
  <c r="C128" i="12" s="1"/>
  <c r="E134" i="12"/>
  <c r="D134" i="12"/>
  <c r="E132" i="12"/>
  <c r="E115" i="12" s="1"/>
  <c r="D132" i="12"/>
  <c r="C132" i="12"/>
  <c r="E131" i="12"/>
  <c r="D131" i="12"/>
  <c r="D114" i="12" s="1"/>
  <c r="C131" i="12"/>
  <c r="E130" i="12"/>
  <c r="D130" i="12"/>
  <c r="C130" i="12"/>
  <c r="C113" i="12" s="1"/>
  <c r="E129" i="12"/>
  <c r="D129" i="12"/>
  <c r="C129" i="12"/>
  <c r="E128" i="12"/>
  <c r="E111" i="12" s="1"/>
  <c r="E127" i="12"/>
  <c r="D127" i="12"/>
  <c r="C127" i="12"/>
  <c r="C110" i="12" s="1"/>
  <c r="E124" i="12"/>
  <c r="D124" i="12"/>
  <c r="C124" i="12"/>
  <c r="E117" i="12"/>
  <c r="D117" i="12"/>
  <c r="C117" i="12"/>
  <c r="D115" i="12"/>
  <c r="C115" i="12"/>
  <c r="C114" i="12"/>
  <c r="E113" i="12"/>
  <c r="E112" i="12"/>
  <c r="D112" i="12"/>
  <c r="E107" i="12"/>
  <c r="D107" i="12"/>
  <c r="C107" i="12"/>
  <c r="E100" i="12"/>
  <c r="D100" i="12"/>
  <c r="C100" i="12"/>
  <c r="E97" i="12"/>
  <c r="D97" i="12"/>
  <c r="C97" i="12"/>
  <c r="E90" i="12"/>
  <c r="D90" i="12"/>
  <c r="C90" i="12"/>
  <c r="E88" i="12"/>
  <c r="D88" i="12"/>
  <c r="C88" i="12"/>
  <c r="E81" i="12"/>
  <c r="D81" i="12"/>
  <c r="C81" i="12"/>
  <c r="E78" i="12"/>
  <c r="D78" i="12"/>
  <c r="C78" i="12"/>
  <c r="E77" i="12"/>
  <c r="D77" i="12"/>
  <c r="C77" i="12"/>
  <c r="E76" i="12"/>
  <c r="D76" i="12"/>
  <c r="C76" i="12"/>
  <c r="E75" i="12"/>
  <c r="D75" i="12"/>
  <c r="C75" i="12"/>
  <c r="E74" i="12"/>
  <c r="D74" i="12"/>
  <c r="C74" i="12"/>
  <c r="E73" i="12"/>
  <c r="E72" i="12" s="1"/>
  <c r="D73" i="12"/>
  <c r="C73" i="12"/>
  <c r="E70" i="12"/>
  <c r="D70" i="12"/>
  <c r="C70" i="12"/>
  <c r="E63" i="12"/>
  <c r="D63" i="12"/>
  <c r="C63" i="12"/>
  <c r="E61" i="12"/>
  <c r="D61" i="12"/>
  <c r="C61" i="12"/>
  <c r="E54" i="12"/>
  <c r="D54" i="12"/>
  <c r="C54" i="12"/>
  <c r="E52" i="12"/>
  <c r="D52" i="12"/>
  <c r="C52" i="12"/>
  <c r="E51" i="12"/>
  <c r="D51" i="12"/>
  <c r="C51" i="12"/>
  <c r="E50" i="12"/>
  <c r="D50" i="12"/>
  <c r="C50" i="12"/>
  <c r="C25" i="12" s="1"/>
  <c r="E49" i="12"/>
  <c r="D49" i="12"/>
  <c r="C49" i="12"/>
  <c r="E48" i="12"/>
  <c r="D48" i="12"/>
  <c r="C48" i="12"/>
  <c r="E47" i="12"/>
  <c r="D47" i="12"/>
  <c r="D22" i="12" s="1"/>
  <c r="C47" i="12"/>
  <c r="E44" i="12"/>
  <c r="D44" i="12"/>
  <c r="C44" i="12"/>
  <c r="E37" i="12"/>
  <c r="D37" i="12"/>
  <c r="C37" i="12"/>
  <c r="E35" i="12"/>
  <c r="E27" i="12" s="1"/>
  <c r="D35" i="12"/>
  <c r="E34" i="12"/>
  <c r="D34" i="12"/>
  <c r="C34" i="12"/>
  <c r="E33" i="12"/>
  <c r="D33" i="12"/>
  <c r="C33" i="12"/>
  <c r="E32" i="12"/>
  <c r="D32" i="12"/>
  <c r="D24" i="12" s="1"/>
  <c r="C32" i="12"/>
  <c r="E31" i="12"/>
  <c r="D31" i="12"/>
  <c r="D29" i="12" s="1"/>
  <c r="C31" i="12"/>
  <c r="E30" i="12"/>
  <c r="D30" i="12"/>
  <c r="C30" i="12"/>
  <c r="C27" i="12"/>
  <c r="D26" i="12"/>
  <c r="E25" i="12"/>
  <c r="E23" i="12"/>
  <c r="C23" i="12"/>
  <c r="C112" i="12" l="1"/>
  <c r="D246" i="12"/>
  <c r="C46" i="12"/>
  <c r="D46" i="12"/>
  <c r="E24" i="12"/>
  <c r="C26" i="12"/>
  <c r="D27" i="12"/>
  <c r="D19" i="12" s="1"/>
  <c r="D128" i="12"/>
  <c r="D111" i="12" s="1"/>
  <c r="C369" i="12"/>
  <c r="E378" i="12"/>
  <c r="D378" i="12"/>
  <c r="D370" i="12" s="1"/>
  <c r="D368" i="12" s="1"/>
  <c r="C471" i="12"/>
  <c r="D472" i="12"/>
  <c r="D16" i="12" s="1"/>
  <c r="E473" i="12"/>
  <c r="E17" i="12" s="1"/>
  <c r="C475" i="12"/>
  <c r="C17" i="12"/>
  <c r="E110" i="12"/>
  <c r="E114" i="12"/>
  <c r="E629" i="12"/>
  <c r="C19" i="12"/>
  <c r="D72" i="12"/>
  <c r="E356" i="12"/>
  <c r="E350" i="12" s="1"/>
  <c r="E376" i="12"/>
  <c r="C393" i="12"/>
  <c r="D369" i="12"/>
  <c r="E401" i="12"/>
  <c r="E374" i="12"/>
  <c r="D442" i="12"/>
  <c r="C477" i="12"/>
  <c r="D477" i="12"/>
  <c r="E477" i="12"/>
  <c r="C474" i="12"/>
  <c r="D475" i="12"/>
  <c r="D637" i="12"/>
  <c r="E637" i="12"/>
  <c r="D18" i="12"/>
  <c r="D113" i="12"/>
  <c r="C376" i="12"/>
  <c r="D434" i="12"/>
  <c r="E29" i="12"/>
  <c r="C29" i="12"/>
  <c r="D25" i="12"/>
  <c r="E26" i="12"/>
  <c r="E18" i="12" s="1"/>
  <c r="C72" i="12"/>
  <c r="E126" i="12"/>
  <c r="D152" i="12"/>
  <c r="C196" i="12"/>
  <c r="D196" i="12"/>
  <c r="E196" i="12"/>
  <c r="E254" i="12"/>
  <c r="C254" i="12"/>
  <c r="C298" i="12"/>
  <c r="D347" i="12"/>
  <c r="D330" i="12" s="1"/>
  <c r="C578" i="12"/>
  <c r="C577" i="12" s="1"/>
  <c r="D579" i="12"/>
  <c r="D577" i="12" s="1"/>
  <c r="C126" i="12"/>
  <c r="C111" i="12"/>
  <c r="C15" i="12" s="1"/>
  <c r="D376" i="12"/>
  <c r="D629" i="12"/>
  <c r="E109" i="12"/>
  <c r="C324" i="12"/>
  <c r="D21" i="12"/>
  <c r="D17" i="12"/>
  <c r="C246" i="12"/>
  <c r="D324" i="12"/>
  <c r="E22" i="12"/>
  <c r="C24" i="12"/>
  <c r="E46" i="12"/>
  <c r="C221" i="12"/>
  <c r="E247" i="12"/>
  <c r="C249" i="12"/>
  <c r="C341" i="12"/>
  <c r="E347" i="12"/>
  <c r="E330" i="12" s="1"/>
  <c r="E324" i="12" s="1"/>
  <c r="E369" i="12"/>
  <c r="C371" i="12"/>
  <c r="E435" i="12"/>
  <c r="E434" i="12" s="1"/>
  <c r="C437" i="12"/>
  <c r="C434" i="12" s="1"/>
  <c r="C470" i="12"/>
  <c r="D471" i="12"/>
  <c r="E472" i="12"/>
  <c r="E469" i="12" s="1"/>
  <c r="C630" i="12"/>
  <c r="C629" i="12" s="1"/>
  <c r="C22" i="12"/>
  <c r="D23" i="12"/>
  <c r="D110" i="12"/>
  <c r="C134" i="12"/>
  <c r="C141" i="12"/>
  <c r="E221" i="12"/>
  <c r="D298" i="12"/>
  <c r="E341" i="12"/>
  <c r="D385" i="12"/>
  <c r="D401" i="12"/>
  <c r="E248" i="12"/>
  <c r="E370" i="12"/>
  <c r="E15" i="12" l="1"/>
  <c r="D15" i="12"/>
  <c r="D469" i="12"/>
  <c r="C469" i="12"/>
  <c r="D126" i="12"/>
  <c r="C18" i="12"/>
  <c r="E19" i="12"/>
  <c r="C368" i="12"/>
  <c r="C109" i="12"/>
  <c r="D341" i="12"/>
  <c r="D109" i="12"/>
  <c r="D14" i="12"/>
  <c r="D13" i="12" s="1"/>
  <c r="C16" i="12"/>
  <c r="E16" i="12"/>
  <c r="C21" i="12"/>
  <c r="C14" i="12"/>
  <c r="E368" i="12"/>
  <c r="E246" i="12"/>
  <c r="E14" i="12"/>
  <c r="E13" i="12" s="1"/>
  <c r="E21" i="12"/>
  <c r="C13" i="12" l="1"/>
  <c r="C403" i="9" l="1"/>
  <c r="D403" i="9"/>
  <c r="E403" i="9"/>
  <c r="C404" i="9"/>
  <c r="D404" i="9"/>
  <c r="E404" i="9"/>
  <c r="C405" i="9"/>
  <c r="D405" i="9"/>
  <c r="E405" i="9"/>
  <c r="C406" i="9"/>
  <c r="D406" i="9"/>
  <c r="E406" i="9"/>
  <c r="C407" i="9"/>
  <c r="D407" i="9"/>
  <c r="E407" i="9"/>
  <c r="D402" i="9"/>
  <c r="E402" i="9"/>
  <c r="C402" i="9"/>
  <c r="C418" i="9"/>
  <c r="D418" i="9"/>
  <c r="E418" i="9"/>
  <c r="C387" i="9"/>
  <c r="C395" i="9"/>
  <c r="E395" i="9"/>
  <c r="E387" i="9"/>
  <c r="D395" i="9"/>
  <c r="D387" i="9"/>
  <c r="E334" i="9" l="1"/>
  <c r="D334" i="9"/>
  <c r="C231" i="9" l="1"/>
  <c r="D223" i="9"/>
  <c r="E223" i="9"/>
  <c r="C224" i="9"/>
  <c r="D224" i="9"/>
  <c r="E224" i="9"/>
  <c r="C225" i="9"/>
  <c r="D225" i="9"/>
  <c r="E225" i="9"/>
  <c r="C226" i="9"/>
  <c r="D226" i="9"/>
  <c r="E226" i="9"/>
  <c r="C227" i="9"/>
  <c r="D227" i="9"/>
  <c r="E227" i="9"/>
  <c r="D222" i="9"/>
  <c r="E222" i="9"/>
  <c r="C222" i="9"/>
  <c r="D238" i="9" l="1"/>
  <c r="E238" i="9"/>
  <c r="C238" i="9"/>
  <c r="E154" i="9" l="1"/>
  <c r="E128" i="9" s="1"/>
  <c r="D154" i="9"/>
  <c r="D128" i="9" s="1"/>
  <c r="C129" i="9"/>
  <c r="D129" i="9"/>
  <c r="E129" i="9"/>
  <c r="C130" i="9"/>
  <c r="D130" i="9"/>
  <c r="E130" i="9"/>
  <c r="C131" i="9"/>
  <c r="D131" i="9"/>
  <c r="E131" i="9"/>
  <c r="C132" i="9"/>
  <c r="D132" i="9"/>
  <c r="E132" i="9"/>
  <c r="D127" i="9"/>
  <c r="E127" i="9"/>
  <c r="C127" i="9"/>
  <c r="C188" i="9" l="1"/>
  <c r="D188" i="9"/>
  <c r="E188" i="9"/>
  <c r="F14" i="11" l="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F472" i="11"/>
  <c r="F473" i="11"/>
  <c r="F474" i="11"/>
  <c r="F475" i="11"/>
  <c r="F476" i="11"/>
  <c r="F477" i="11"/>
  <c r="F478" i="11"/>
  <c r="F479" i="11"/>
  <c r="F480" i="11"/>
  <c r="F481" i="11"/>
  <c r="F482" i="11"/>
  <c r="F483" i="11"/>
  <c r="F484" i="11"/>
  <c r="F485" i="11"/>
  <c r="F486" i="11"/>
  <c r="F487" i="11"/>
  <c r="F488" i="11"/>
  <c r="F489" i="11"/>
  <c r="F490" i="11"/>
  <c r="F491" i="11"/>
  <c r="F492" i="11"/>
  <c r="F493" i="11"/>
  <c r="F494" i="11"/>
  <c r="F495" i="11"/>
  <c r="F496" i="11"/>
  <c r="F497" i="11"/>
  <c r="F498" i="11"/>
  <c r="F499" i="11"/>
  <c r="F500" i="11"/>
  <c r="F501" i="11"/>
  <c r="F502" i="11"/>
  <c r="F503" i="11"/>
  <c r="F504" i="11"/>
  <c r="F505" i="11"/>
  <c r="F506" i="11"/>
  <c r="F507" i="11"/>
  <c r="F508" i="11"/>
  <c r="F509" i="11"/>
  <c r="F510" i="11"/>
  <c r="F511" i="11"/>
  <c r="F512" i="11"/>
  <c r="F513" i="11"/>
  <c r="F514" i="11"/>
  <c r="F515" i="11"/>
  <c r="F516" i="11"/>
  <c r="F517" i="11"/>
  <c r="F518" i="11"/>
  <c r="F519" i="11"/>
  <c r="F520" i="11"/>
  <c r="F521" i="11"/>
  <c r="F522" i="11"/>
  <c r="F523" i="11"/>
  <c r="F524" i="11"/>
  <c r="F525" i="11"/>
  <c r="F526" i="11"/>
  <c r="F527" i="11"/>
  <c r="F528" i="11"/>
  <c r="F529" i="11"/>
  <c r="F530" i="11"/>
  <c r="F531" i="11"/>
  <c r="F532" i="11"/>
  <c r="F533" i="11"/>
  <c r="F534" i="11"/>
  <c r="F535" i="11"/>
  <c r="F536" i="11"/>
  <c r="F537" i="11"/>
  <c r="F538" i="11"/>
  <c r="F539" i="11"/>
  <c r="F540" i="11"/>
  <c r="F541" i="11"/>
  <c r="F542" i="11"/>
  <c r="F543" i="11"/>
  <c r="F544" i="11"/>
  <c r="F545" i="11"/>
  <c r="F546" i="11"/>
  <c r="F547" i="11"/>
  <c r="F548" i="11"/>
  <c r="F549" i="11"/>
  <c r="F550" i="11"/>
  <c r="F551" i="11"/>
  <c r="F552" i="11"/>
  <c r="F553" i="11"/>
  <c r="F554" i="11"/>
  <c r="F555" i="11"/>
  <c r="F556" i="11"/>
  <c r="F557" i="11"/>
  <c r="F558" i="11"/>
  <c r="F559" i="11"/>
  <c r="F560" i="11"/>
  <c r="F561" i="11"/>
  <c r="F562" i="11"/>
  <c r="F563" i="11"/>
  <c r="F564" i="11"/>
  <c r="F565" i="11"/>
  <c r="F566" i="11"/>
  <c r="F567" i="11"/>
  <c r="F568" i="11"/>
  <c r="F569" i="11"/>
  <c r="F570" i="11"/>
  <c r="F571" i="11"/>
  <c r="F572" i="11"/>
  <c r="F573" i="11"/>
  <c r="F574" i="11"/>
  <c r="F575" i="11"/>
  <c r="F576" i="11"/>
  <c r="F577" i="11"/>
  <c r="F578" i="11"/>
  <c r="F579" i="11"/>
  <c r="F580" i="11"/>
  <c r="F581" i="11"/>
  <c r="F582" i="11"/>
  <c r="F583" i="11"/>
  <c r="F584" i="11"/>
  <c r="F585" i="11"/>
  <c r="F586" i="11"/>
  <c r="F587" i="11"/>
  <c r="F588" i="11"/>
  <c r="F589" i="11"/>
  <c r="F590" i="11"/>
  <c r="F591" i="11"/>
  <c r="F592" i="11"/>
  <c r="F593" i="11"/>
  <c r="F594" i="11"/>
  <c r="F595" i="11"/>
  <c r="F596" i="11"/>
  <c r="F597" i="11"/>
  <c r="F598" i="11"/>
  <c r="F599" i="11"/>
  <c r="F600" i="11"/>
  <c r="F601" i="11"/>
  <c r="F602" i="11"/>
  <c r="F603" i="11"/>
  <c r="F604" i="11"/>
  <c r="F605" i="11"/>
  <c r="F606" i="11"/>
  <c r="F607" i="11"/>
  <c r="F608" i="11"/>
  <c r="F609" i="11"/>
  <c r="F610" i="11"/>
  <c r="F611" i="11"/>
  <c r="F612" i="11"/>
  <c r="F613" i="11"/>
  <c r="F614" i="11"/>
  <c r="F615" i="11"/>
  <c r="F616" i="11"/>
  <c r="F617" i="11"/>
  <c r="F618" i="11"/>
  <c r="F619" i="11"/>
  <c r="F620" i="11"/>
  <c r="F621" i="11"/>
  <c r="F622" i="11"/>
  <c r="F623" i="11"/>
  <c r="F624" i="11"/>
  <c r="F625" i="11"/>
  <c r="F626" i="11"/>
  <c r="F627" i="11"/>
  <c r="F628" i="11"/>
  <c r="F629" i="11"/>
  <c r="F630" i="11"/>
  <c r="F631" i="11"/>
  <c r="F632" i="11"/>
  <c r="F633" i="11"/>
  <c r="F634" i="11"/>
  <c r="F635" i="11"/>
  <c r="F636" i="11"/>
  <c r="F637" i="11"/>
  <c r="F638" i="11"/>
  <c r="F639" i="11"/>
  <c r="F640" i="11"/>
  <c r="F641" i="11"/>
  <c r="F642" i="11"/>
  <c r="F643" i="11"/>
  <c r="F644" i="11"/>
  <c r="F645" i="11"/>
  <c r="F13" i="11"/>
  <c r="E639" i="11"/>
  <c r="D639" i="11"/>
  <c r="C639" i="11"/>
  <c r="E631" i="11"/>
  <c r="D631" i="11"/>
  <c r="C631" i="11"/>
  <c r="E621" i="11"/>
  <c r="D621" i="11"/>
  <c r="C621" i="11"/>
  <c r="E619" i="11"/>
  <c r="E611" i="11" s="1"/>
  <c r="D619" i="11"/>
  <c r="C619" i="11"/>
  <c r="C611" i="11" s="1"/>
  <c r="E618" i="11"/>
  <c r="D618" i="11"/>
  <c r="D610" i="11" s="1"/>
  <c r="C618" i="11"/>
  <c r="E617" i="11"/>
  <c r="E609" i="11" s="1"/>
  <c r="D617" i="11"/>
  <c r="C617" i="11"/>
  <c r="C609" i="11" s="1"/>
  <c r="E616" i="11"/>
  <c r="D616" i="11"/>
  <c r="D608" i="11" s="1"/>
  <c r="C616" i="11"/>
  <c r="E615" i="11"/>
  <c r="E607" i="11" s="1"/>
  <c r="D615" i="11"/>
  <c r="C615" i="11"/>
  <c r="C607" i="11" s="1"/>
  <c r="E614" i="11"/>
  <c r="D614" i="11"/>
  <c r="D613" i="11" s="1"/>
  <c r="C614" i="11"/>
  <c r="C613" i="11"/>
  <c r="D611" i="11"/>
  <c r="E610" i="11"/>
  <c r="C610" i="11"/>
  <c r="D609" i="11"/>
  <c r="E608" i="11"/>
  <c r="C608" i="11"/>
  <c r="D607" i="11"/>
  <c r="E606" i="11"/>
  <c r="C606" i="11"/>
  <c r="E597" i="11"/>
  <c r="D597" i="11"/>
  <c r="C597" i="11"/>
  <c r="E589" i="11"/>
  <c r="D589" i="11"/>
  <c r="C589" i="11"/>
  <c r="E581" i="11"/>
  <c r="D581" i="11"/>
  <c r="C581" i="11"/>
  <c r="E579" i="11"/>
  <c r="D579" i="11"/>
  <c r="C579" i="11"/>
  <c r="E578" i="11"/>
  <c r="D578" i="11"/>
  <c r="C578" i="11"/>
  <c r="E577" i="11"/>
  <c r="D577" i="11"/>
  <c r="C577" i="11"/>
  <c r="E576" i="11"/>
  <c r="D576" i="11"/>
  <c r="C576" i="11"/>
  <c r="E575" i="11"/>
  <c r="D575" i="11"/>
  <c r="D573" i="11" s="1"/>
  <c r="C575" i="11"/>
  <c r="E574" i="11"/>
  <c r="E573" i="11" s="1"/>
  <c r="D574" i="11"/>
  <c r="C574" i="11"/>
  <c r="C573" i="11" s="1"/>
  <c r="E561" i="11"/>
  <c r="D561" i="11"/>
  <c r="C561" i="11"/>
  <c r="E559" i="11"/>
  <c r="D559" i="11"/>
  <c r="C559" i="11"/>
  <c r="E558" i="11"/>
  <c r="D558" i="11"/>
  <c r="C558" i="11"/>
  <c r="E557" i="11"/>
  <c r="D557" i="11"/>
  <c r="C557" i="11"/>
  <c r="E556" i="11"/>
  <c r="D556" i="11"/>
  <c r="C556" i="11"/>
  <c r="E555" i="11"/>
  <c r="D555" i="11"/>
  <c r="C555" i="11"/>
  <c r="E554" i="11"/>
  <c r="E553" i="11" s="1"/>
  <c r="D554" i="11"/>
  <c r="C554" i="11"/>
  <c r="E545" i="11"/>
  <c r="D545" i="11"/>
  <c r="C545" i="11"/>
  <c r="E536" i="11"/>
  <c r="D536" i="11"/>
  <c r="C536" i="11"/>
  <c r="E528" i="11"/>
  <c r="D528" i="11"/>
  <c r="C528" i="11"/>
  <c r="E520" i="11"/>
  <c r="D520" i="11"/>
  <c r="C520" i="11"/>
  <c r="E512" i="11"/>
  <c r="D512" i="11"/>
  <c r="C512" i="11"/>
  <c r="E510" i="11"/>
  <c r="D510" i="11"/>
  <c r="C510" i="11"/>
  <c r="E509" i="11"/>
  <c r="D509" i="11"/>
  <c r="C509" i="11"/>
  <c r="E508" i="11"/>
  <c r="D508" i="11"/>
  <c r="C508" i="11"/>
  <c r="E507" i="11"/>
  <c r="D507" i="11"/>
  <c r="C507" i="11"/>
  <c r="E506" i="11"/>
  <c r="D506" i="11"/>
  <c r="D504" i="11" s="1"/>
  <c r="C506" i="11"/>
  <c r="E505" i="11"/>
  <c r="E504" i="11" s="1"/>
  <c r="D505" i="11"/>
  <c r="C505" i="11"/>
  <c r="C504" i="11" s="1"/>
  <c r="E496" i="11"/>
  <c r="D496" i="11"/>
  <c r="C496" i="11"/>
  <c r="E488" i="11"/>
  <c r="D488" i="11"/>
  <c r="C488" i="11"/>
  <c r="E486" i="11"/>
  <c r="D486" i="11"/>
  <c r="C486" i="11"/>
  <c r="E479" i="11"/>
  <c r="D479" i="11"/>
  <c r="C479" i="11"/>
  <c r="E477" i="11"/>
  <c r="D477" i="11"/>
  <c r="C477" i="11"/>
  <c r="E470" i="11"/>
  <c r="D470" i="11"/>
  <c r="C470" i="11"/>
  <c r="E468" i="11"/>
  <c r="D468" i="11"/>
  <c r="C468" i="11"/>
  <c r="E461" i="11"/>
  <c r="D461" i="11"/>
  <c r="C461" i="11"/>
  <c r="E459" i="11"/>
  <c r="E451" i="11" s="1"/>
  <c r="D459" i="11"/>
  <c r="C459" i="11"/>
  <c r="C451" i="11" s="1"/>
  <c r="E458" i="11"/>
  <c r="D458" i="11"/>
  <c r="D450" i="11" s="1"/>
  <c r="C458" i="11"/>
  <c r="E457" i="11"/>
  <c r="E449" i="11" s="1"/>
  <c r="D457" i="11"/>
  <c r="C457" i="11"/>
  <c r="C449" i="11" s="1"/>
  <c r="E456" i="11"/>
  <c r="D456" i="11"/>
  <c r="D448" i="11" s="1"/>
  <c r="C456" i="11"/>
  <c r="E455" i="11"/>
  <c r="E447" i="11" s="1"/>
  <c r="D455" i="11"/>
  <c r="C455" i="11"/>
  <c r="C447" i="11" s="1"/>
  <c r="E454" i="11"/>
  <c r="D454" i="11"/>
  <c r="D453" i="11" s="1"/>
  <c r="C454" i="11"/>
  <c r="C453" i="11"/>
  <c r="D451" i="11"/>
  <c r="E450" i="11"/>
  <c r="C450" i="11"/>
  <c r="D449" i="11"/>
  <c r="E448" i="11"/>
  <c r="C448" i="11"/>
  <c r="D447" i="11"/>
  <c r="E446" i="11"/>
  <c r="C446" i="11"/>
  <c r="E443" i="11"/>
  <c r="D443" i="11"/>
  <c r="C443" i="11"/>
  <c r="E436" i="11"/>
  <c r="D436" i="11"/>
  <c r="C436" i="11"/>
  <c r="E434" i="11"/>
  <c r="D434" i="11"/>
  <c r="C434" i="11"/>
  <c r="E427" i="11"/>
  <c r="D427" i="11"/>
  <c r="C427" i="11"/>
  <c r="E424" i="11"/>
  <c r="E416" i="11" s="1"/>
  <c r="D424" i="11"/>
  <c r="C424" i="11"/>
  <c r="C416" i="11" s="1"/>
  <c r="E423" i="11"/>
  <c r="D423" i="11"/>
  <c r="D415" i="11" s="1"/>
  <c r="C423" i="11"/>
  <c r="E422" i="11"/>
  <c r="E414" i="11" s="1"/>
  <c r="D422" i="11"/>
  <c r="C422" i="11"/>
  <c r="C414" i="11" s="1"/>
  <c r="E421" i="11"/>
  <c r="D421" i="11"/>
  <c r="D413" i="11" s="1"/>
  <c r="C421" i="11"/>
  <c r="E420" i="11"/>
  <c r="E412" i="11" s="1"/>
  <c r="D420" i="11"/>
  <c r="C420" i="11"/>
  <c r="C412" i="11" s="1"/>
  <c r="E419" i="11"/>
  <c r="D419" i="11"/>
  <c r="D411" i="11" s="1"/>
  <c r="C419" i="11"/>
  <c r="E418" i="11"/>
  <c r="D416" i="11"/>
  <c r="E415" i="11"/>
  <c r="C415" i="11"/>
  <c r="D414" i="11"/>
  <c r="E413" i="11"/>
  <c r="C413" i="11"/>
  <c r="D412" i="11"/>
  <c r="E411" i="11"/>
  <c r="C411" i="11"/>
  <c r="E402" i="11"/>
  <c r="D402" i="11"/>
  <c r="C402" i="11"/>
  <c r="E394" i="11"/>
  <c r="D394" i="11"/>
  <c r="C394" i="11"/>
  <c r="E391" i="11"/>
  <c r="D391" i="11"/>
  <c r="C391" i="11"/>
  <c r="E390" i="11"/>
  <c r="D390" i="11"/>
  <c r="C390" i="11"/>
  <c r="E389" i="11"/>
  <c r="D389" i="11"/>
  <c r="C389" i="11"/>
  <c r="E388" i="11"/>
  <c r="D388" i="11"/>
  <c r="C388" i="11"/>
  <c r="E387" i="11"/>
  <c r="D387" i="11"/>
  <c r="C387" i="11"/>
  <c r="C385" i="11" s="1"/>
  <c r="E386" i="11"/>
  <c r="D386" i="11"/>
  <c r="D385" i="11" s="1"/>
  <c r="C386" i="11"/>
  <c r="E385" i="11"/>
  <c r="E377" i="11"/>
  <c r="D377" i="11"/>
  <c r="C377" i="11"/>
  <c r="E369" i="11"/>
  <c r="D369" i="11"/>
  <c r="C369" i="11"/>
  <c r="E366" i="11"/>
  <c r="D366" i="11"/>
  <c r="D358" i="11" s="1"/>
  <c r="C366" i="11"/>
  <c r="E365" i="11"/>
  <c r="E357" i="11" s="1"/>
  <c r="D365" i="11"/>
  <c r="C365" i="11"/>
  <c r="C357" i="11" s="1"/>
  <c r="E364" i="11"/>
  <c r="D364" i="11"/>
  <c r="D356" i="11" s="1"/>
  <c r="C364" i="11"/>
  <c r="E363" i="11"/>
  <c r="E355" i="11" s="1"/>
  <c r="D363" i="11"/>
  <c r="C363" i="11"/>
  <c r="C355" i="11" s="1"/>
  <c r="E362" i="11"/>
  <c r="D362" i="11"/>
  <c r="D354" i="11" s="1"/>
  <c r="C362" i="11"/>
  <c r="E361" i="11"/>
  <c r="E360" i="11" s="1"/>
  <c r="D361" i="11"/>
  <c r="C361" i="11"/>
  <c r="C353" i="11" s="1"/>
  <c r="D360" i="11"/>
  <c r="E358" i="11"/>
  <c r="C358" i="11"/>
  <c r="D357" i="11"/>
  <c r="E356" i="11"/>
  <c r="C356" i="11"/>
  <c r="D355" i="11"/>
  <c r="E354" i="11"/>
  <c r="C354" i="11"/>
  <c r="D353" i="11"/>
  <c r="D352" i="11" s="1"/>
  <c r="E350" i="11"/>
  <c r="D350" i="11"/>
  <c r="C350" i="11"/>
  <c r="E343" i="11"/>
  <c r="D343" i="11"/>
  <c r="C343" i="11"/>
  <c r="E341" i="11"/>
  <c r="D341" i="11"/>
  <c r="C341" i="11"/>
  <c r="E340" i="11"/>
  <c r="E331" i="11" s="1"/>
  <c r="E314" i="11" s="1"/>
  <c r="D340" i="11"/>
  <c r="D334" i="11" s="1"/>
  <c r="C334" i="11"/>
  <c r="D331" i="11"/>
  <c r="C331" i="11"/>
  <c r="E330" i="11"/>
  <c r="D330" i="11"/>
  <c r="C330" i="11"/>
  <c r="E329" i="11"/>
  <c r="D329" i="11"/>
  <c r="C329" i="11"/>
  <c r="E328" i="11"/>
  <c r="D328" i="11"/>
  <c r="C328" i="11"/>
  <c r="E327" i="11"/>
  <c r="D327" i="11"/>
  <c r="C327" i="11"/>
  <c r="E326" i="11"/>
  <c r="D326" i="11"/>
  <c r="C326" i="11"/>
  <c r="C325" i="11" s="1"/>
  <c r="D325" i="11"/>
  <c r="E323" i="11"/>
  <c r="D323" i="11"/>
  <c r="C323" i="11"/>
  <c r="C317" i="11"/>
  <c r="E316" i="11"/>
  <c r="D316" i="11"/>
  <c r="C316" i="11"/>
  <c r="D314" i="11"/>
  <c r="C314" i="11"/>
  <c r="E313" i="11"/>
  <c r="D313" i="11"/>
  <c r="C313" i="11"/>
  <c r="E312" i="11"/>
  <c r="D312" i="11"/>
  <c r="D308" i="11" s="1"/>
  <c r="C312" i="11"/>
  <c r="E311" i="11"/>
  <c r="D311" i="11"/>
  <c r="C311" i="11"/>
  <c r="E310" i="11"/>
  <c r="D310" i="11"/>
  <c r="C310" i="11"/>
  <c r="E309" i="11"/>
  <c r="D309" i="11"/>
  <c r="C309" i="11"/>
  <c r="C308" i="11" s="1"/>
  <c r="E306" i="11"/>
  <c r="D306" i="11"/>
  <c r="C306" i="11"/>
  <c r="E299" i="11"/>
  <c r="D299" i="11"/>
  <c r="C299" i="11"/>
  <c r="E297" i="11"/>
  <c r="D297" i="11"/>
  <c r="C297" i="11"/>
  <c r="E290" i="11"/>
  <c r="D290" i="11"/>
  <c r="C290" i="11"/>
  <c r="E288" i="11"/>
  <c r="D288" i="11"/>
  <c r="C288" i="11"/>
  <c r="E287" i="11"/>
  <c r="D287" i="11"/>
  <c r="C287" i="11"/>
  <c r="E286" i="11"/>
  <c r="D286" i="11"/>
  <c r="C286" i="11"/>
  <c r="E285" i="11"/>
  <c r="D285" i="11"/>
  <c r="C285" i="11"/>
  <c r="E284" i="11"/>
  <c r="D284" i="11"/>
  <c r="C284" i="11"/>
  <c r="C282" i="11" s="1"/>
  <c r="E283" i="11"/>
  <c r="D283" i="11"/>
  <c r="D282" i="11" s="1"/>
  <c r="C283" i="11"/>
  <c r="E282" i="11"/>
  <c r="E280" i="11"/>
  <c r="D280" i="11"/>
  <c r="C280" i="11"/>
  <c r="E273" i="11"/>
  <c r="D273" i="11"/>
  <c r="C273" i="11"/>
  <c r="E271" i="11"/>
  <c r="D271" i="11"/>
  <c r="C271" i="11"/>
  <c r="E264" i="11"/>
  <c r="D264" i="11"/>
  <c r="C264" i="11"/>
  <c r="E262" i="11"/>
  <c r="D262" i="11"/>
  <c r="C262" i="11"/>
  <c r="E255" i="11"/>
  <c r="D255" i="11"/>
  <c r="C255" i="11"/>
  <c r="E253" i="11"/>
  <c r="D253" i="11"/>
  <c r="C253" i="11"/>
  <c r="E246" i="11"/>
  <c r="D246" i="11"/>
  <c r="C246" i="11"/>
  <c r="E244" i="11"/>
  <c r="D244" i="11"/>
  <c r="D236" i="11" s="1"/>
  <c r="C244" i="11"/>
  <c r="E243" i="11"/>
  <c r="E235" i="11" s="1"/>
  <c r="D243" i="11"/>
  <c r="C243" i="11"/>
  <c r="C235" i="11" s="1"/>
  <c r="E242" i="11"/>
  <c r="D242" i="11"/>
  <c r="D234" i="11" s="1"/>
  <c r="C242" i="11"/>
  <c r="E241" i="11"/>
  <c r="E233" i="11" s="1"/>
  <c r="D241" i="11"/>
  <c r="C241" i="11"/>
  <c r="C233" i="11" s="1"/>
  <c r="E240" i="11"/>
  <c r="D240" i="11"/>
  <c r="D232" i="11" s="1"/>
  <c r="C240" i="11"/>
  <c r="E239" i="11"/>
  <c r="E231" i="11" s="1"/>
  <c r="D239" i="11"/>
  <c r="C239" i="11"/>
  <c r="C238" i="11" s="1"/>
  <c r="E236" i="11"/>
  <c r="C236" i="11"/>
  <c r="D235" i="11"/>
  <c r="E234" i="11"/>
  <c r="C234" i="11"/>
  <c r="D233" i="11"/>
  <c r="E232" i="11"/>
  <c r="C232" i="11"/>
  <c r="D231" i="11"/>
  <c r="E228" i="11"/>
  <c r="D228" i="11"/>
  <c r="C223" i="11"/>
  <c r="C228" i="11" s="1"/>
  <c r="E221" i="11"/>
  <c r="D221" i="11"/>
  <c r="E219" i="11"/>
  <c r="D219" i="11"/>
  <c r="C219" i="11"/>
  <c r="E218" i="11"/>
  <c r="D218" i="11"/>
  <c r="C218" i="11"/>
  <c r="E217" i="11"/>
  <c r="D217" i="11"/>
  <c r="C217" i="11"/>
  <c r="E216" i="11"/>
  <c r="D216" i="11"/>
  <c r="C216" i="11"/>
  <c r="E215" i="11"/>
  <c r="E213" i="11" s="1"/>
  <c r="D215" i="11"/>
  <c r="E214" i="11"/>
  <c r="D214" i="11"/>
  <c r="D213" i="11" s="1"/>
  <c r="C214" i="11"/>
  <c r="E205" i="11"/>
  <c r="D205" i="11"/>
  <c r="C205" i="11"/>
  <c r="E203" i="11"/>
  <c r="D203" i="11"/>
  <c r="C203" i="11"/>
  <c r="E196" i="11"/>
  <c r="D196" i="11"/>
  <c r="C196" i="11"/>
  <c r="E194" i="11"/>
  <c r="D194" i="11"/>
  <c r="C194" i="11"/>
  <c r="E193" i="11"/>
  <c r="D193" i="11"/>
  <c r="C193" i="11"/>
  <c r="E192" i="11"/>
  <c r="D192" i="11"/>
  <c r="C192" i="11"/>
  <c r="E191" i="11"/>
  <c r="D191" i="11"/>
  <c r="C191" i="11"/>
  <c r="E190" i="11"/>
  <c r="D190" i="11"/>
  <c r="C190" i="11"/>
  <c r="C188" i="11" s="1"/>
  <c r="E189" i="11"/>
  <c r="D189" i="11"/>
  <c r="D188" i="11" s="1"/>
  <c r="C189" i="11"/>
  <c r="E188" i="11"/>
  <c r="E179" i="11"/>
  <c r="D179" i="11"/>
  <c r="C179" i="11"/>
  <c r="E177" i="11"/>
  <c r="D177" i="11"/>
  <c r="C177" i="11"/>
  <c r="E170" i="11"/>
  <c r="D170" i="11"/>
  <c r="C170" i="11"/>
  <c r="E168" i="11"/>
  <c r="D168" i="11"/>
  <c r="C168" i="11"/>
  <c r="E161" i="11"/>
  <c r="D161" i="11"/>
  <c r="C161" i="11"/>
  <c r="E159" i="11"/>
  <c r="C159" i="11"/>
  <c r="E154" i="11"/>
  <c r="D154" i="11"/>
  <c r="D159" i="11" s="1"/>
  <c r="E152" i="11"/>
  <c r="D152" i="11"/>
  <c r="C152" i="11"/>
  <c r="E143" i="11"/>
  <c r="D143" i="11"/>
  <c r="C143" i="11"/>
  <c r="D141" i="11"/>
  <c r="E136" i="11"/>
  <c r="E134" i="11" s="1"/>
  <c r="D136" i="11"/>
  <c r="C136" i="11"/>
  <c r="C141" i="11" s="1"/>
  <c r="D134" i="11"/>
  <c r="E132" i="11"/>
  <c r="E115" i="11" s="1"/>
  <c r="D132" i="11"/>
  <c r="C132" i="11"/>
  <c r="C115" i="11" s="1"/>
  <c r="E131" i="11"/>
  <c r="D131" i="11"/>
  <c r="D114" i="11" s="1"/>
  <c r="C131" i="11"/>
  <c r="E130" i="11"/>
  <c r="E113" i="11" s="1"/>
  <c r="D130" i="11"/>
  <c r="C130" i="11"/>
  <c r="C113" i="11" s="1"/>
  <c r="E129" i="11"/>
  <c r="D129" i="11"/>
  <c r="D112" i="11" s="1"/>
  <c r="C129" i="11"/>
  <c r="E128" i="11"/>
  <c r="E111" i="11" s="1"/>
  <c r="C128" i="11"/>
  <c r="E127" i="11"/>
  <c r="D127" i="11"/>
  <c r="C127" i="11"/>
  <c r="E126" i="11"/>
  <c r="E124" i="11"/>
  <c r="D124" i="11"/>
  <c r="C124" i="11"/>
  <c r="E117" i="11"/>
  <c r="D117" i="11"/>
  <c r="C117" i="11"/>
  <c r="D115" i="11"/>
  <c r="E114" i="11"/>
  <c r="C114" i="11"/>
  <c r="D113" i="11"/>
  <c r="E112" i="11"/>
  <c r="E16" i="11" s="1"/>
  <c r="C112" i="11"/>
  <c r="E110" i="11"/>
  <c r="C110" i="11"/>
  <c r="E107" i="11"/>
  <c r="D107" i="11"/>
  <c r="C107" i="11"/>
  <c r="E100" i="11"/>
  <c r="D100" i="11"/>
  <c r="C100" i="11"/>
  <c r="E97" i="11"/>
  <c r="D97" i="11"/>
  <c r="C97" i="11"/>
  <c r="E90" i="11"/>
  <c r="D90" i="11"/>
  <c r="C90" i="11"/>
  <c r="E88" i="11"/>
  <c r="D88" i="11"/>
  <c r="C88" i="11"/>
  <c r="E81" i="11"/>
  <c r="D81" i="11"/>
  <c r="C81" i="11"/>
  <c r="E78" i="11"/>
  <c r="D78" i="11"/>
  <c r="C78" i="11"/>
  <c r="E77" i="11"/>
  <c r="D77" i="11"/>
  <c r="C77" i="11"/>
  <c r="E76" i="11"/>
  <c r="D76" i="11"/>
  <c r="C76" i="11"/>
  <c r="E75" i="11"/>
  <c r="D75" i="11"/>
  <c r="C75" i="11"/>
  <c r="E74" i="11"/>
  <c r="E72" i="11" s="1"/>
  <c r="D74" i="11"/>
  <c r="C74" i="11"/>
  <c r="E73" i="11"/>
  <c r="D73" i="11"/>
  <c r="D72" i="11" s="1"/>
  <c r="C73" i="11"/>
  <c r="C72" i="11"/>
  <c r="E70" i="11"/>
  <c r="D70" i="11"/>
  <c r="C70" i="11"/>
  <c r="E63" i="11"/>
  <c r="D63" i="11"/>
  <c r="C63" i="11"/>
  <c r="E61" i="11"/>
  <c r="D61" i="11"/>
  <c r="C61" i="11"/>
  <c r="E54" i="11"/>
  <c r="D54" i="11"/>
  <c r="C54" i="11"/>
  <c r="E52" i="11"/>
  <c r="D52" i="11"/>
  <c r="D27" i="11" s="1"/>
  <c r="C52" i="11"/>
  <c r="E51" i="11"/>
  <c r="D51" i="11"/>
  <c r="C51" i="11"/>
  <c r="E50" i="11"/>
  <c r="D50" i="11"/>
  <c r="C50" i="11"/>
  <c r="E49" i="11"/>
  <c r="D49" i="11"/>
  <c r="C49" i="11"/>
  <c r="E48" i="11"/>
  <c r="D48" i="11"/>
  <c r="C48" i="11"/>
  <c r="E47" i="11"/>
  <c r="E46" i="11" s="1"/>
  <c r="D47" i="11"/>
  <c r="C47" i="11"/>
  <c r="C46" i="11" s="1"/>
  <c r="D46" i="11"/>
  <c r="E44" i="11"/>
  <c r="D44" i="11"/>
  <c r="C44" i="11"/>
  <c r="E37" i="11"/>
  <c r="D37" i="11"/>
  <c r="C37" i="11"/>
  <c r="E35" i="11"/>
  <c r="D35" i="11"/>
  <c r="E34" i="11"/>
  <c r="E26" i="11" s="1"/>
  <c r="D34" i="11"/>
  <c r="C34" i="11"/>
  <c r="C26" i="11" s="1"/>
  <c r="C18" i="11" s="1"/>
  <c r="E33" i="11"/>
  <c r="D33" i="11"/>
  <c r="D25" i="11" s="1"/>
  <c r="D17" i="11" s="1"/>
  <c r="C33" i="11"/>
  <c r="E32" i="11"/>
  <c r="E24" i="11" s="1"/>
  <c r="D32" i="11"/>
  <c r="C32" i="11"/>
  <c r="C24" i="11" s="1"/>
  <c r="C16" i="11" s="1"/>
  <c r="E31" i="11"/>
  <c r="D31" i="11"/>
  <c r="D23" i="11" s="1"/>
  <c r="C31" i="11"/>
  <c r="E30" i="11"/>
  <c r="E22" i="11" s="1"/>
  <c r="D30" i="11"/>
  <c r="C30" i="11"/>
  <c r="C29" i="11" s="1"/>
  <c r="E27" i="11"/>
  <c r="C27" i="11"/>
  <c r="D26" i="11"/>
  <c r="E25" i="11"/>
  <c r="C25" i="11"/>
  <c r="D24" i="11"/>
  <c r="E23" i="11"/>
  <c r="C23" i="11"/>
  <c r="D22" i="11"/>
  <c r="E18" i="11"/>
  <c r="D19" i="11" l="1"/>
  <c r="E109" i="11"/>
  <c r="E308" i="11"/>
  <c r="E410" i="11"/>
  <c r="E445" i="11"/>
  <c r="C553" i="11"/>
  <c r="E15" i="11"/>
  <c r="D18" i="11"/>
  <c r="E325" i="11"/>
  <c r="C17" i="11"/>
  <c r="E19" i="11"/>
  <c r="D230" i="11"/>
  <c r="C410" i="11"/>
  <c r="C445" i="11"/>
  <c r="D553" i="11"/>
  <c r="D21" i="11"/>
  <c r="E605" i="11"/>
  <c r="D16" i="11"/>
  <c r="C19" i="11"/>
  <c r="E21" i="11"/>
  <c r="E230" i="11"/>
  <c r="C352" i="11"/>
  <c r="D410" i="11"/>
  <c r="E17" i="11"/>
  <c r="C605" i="11"/>
  <c r="D29" i="11"/>
  <c r="C126" i="11"/>
  <c r="C215" i="11"/>
  <c r="C213" i="11" s="1"/>
  <c r="D238" i="11"/>
  <c r="E334" i="11"/>
  <c r="C418" i="11"/>
  <c r="E453" i="11"/>
  <c r="E613" i="11"/>
  <c r="C22" i="11"/>
  <c r="E29" i="11"/>
  <c r="D110" i="11"/>
  <c r="C134" i="11"/>
  <c r="E141" i="11"/>
  <c r="C231" i="11"/>
  <c r="C230" i="11" s="1"/>
  <c r="E238" i="11"/>
  <c r="E353" i="11"/>
  <c r="C360" i="11"/>
  <c r="D418" i="11"/>
  <c r="D446" i="11"/>
  <c r="D445" i="11" s="1"/>
  <c r="D606" i="11"/>
  <c r="D605" i="11" s="1"/>
  <c r="D128" i="11"/>
  <c r="D111" i="11" s="1"/>
  <c r="D15" i="11" s="1"/>
  <c r="C221" i="11"/>
  <c r="D356" i="9"/>
  <c r="D347" i="9" s="1"/>
  <c r="D343" i="9"/>
  <c r="D346" i="9"/>
  <c r="E343" i="9"/>
  <c r="C333" i="9"/>
  <c r="E356" i="9" l="1"/>
  <c r="E347" i="9" s="1"/>
  <c r="D109" i="11"/>
  <c r="D14" i="11"/>
  <c r="D13" i="11" s="1"/>
  <c r="C14" i="11"/>
  <c r="C21" i="11"/>
  <c r="D126" i="11"/>
  <c r="C111" i="11"/>
  <c r="E352" i="11"/>
  <c r="E14" i="11"/>
  <c r="E13" i="11" s="1"/>
  <c r="C15" i="11" l="1"/>
  <c r="C13" i="11" s="1"/>
  <c r="C109" i="11"/>
  <c r="C223" i="9" l="1"/>
  <c r="F14" i="10" l="1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533" i="10"/>
  <c r="F534" i="10"/>
  <c r="F535" i="10"/>
  <c r="F536" i="10"/>
  <c r="F537" i="10"/>
  <c r="F538" i="10"/>
  <c r="F539" i="10"/>
  <c r="F540" i="10"/>
  <c r="F541" i="10"/>
  <c r="F542" i="10"/>
  <c r="F543" i="10"/>
  <c r="F544" i="10"/>
  <c r="F545" i="10"/>
  <c r="F546" i="10"/>
  <c r="F547" i="10"/>
  <c r="F548" i="10"/>
  <c r="F549" i="10"/>
  <c r="F550" i="10"/>
  <c r="F551" i="10"/>
  <c r="F552" i="10"/>
  <c r="F553" i="10"/>
  <c r="F554" i="10"/>
  <c r="F555" i="10"/>
  <c r="F556" i="10"/>
  <c r="F557" i="10"/>
  <c r="F558" i="10"/>
  <c r="F559" i="10"/>
  <c r="F560" i="10"/>
  <c r="F561" i="10"/>
  <c r="F562" i="10"/>
  <c r="F563" i="10"/>
  <c r="F564" i="10"/>
  <c r="F565" i="10"/>
  <c r="F566" i="10"/>
  <c r="F567" i="10"/>
  <c r="F568" i="10"/>
  <c r="F569" i="10"/>
  <c r="F570" i="10"/>
  <c r="F571" i="10"/>
  <c r="F572" i="10"/>
  <c r="F573" i="10"/>
  <c r="F574" i="10"/>
  <c r="F575" i="10"/>
  <c r="F576" i="10"/>
  <c r="F577" i="10"/>
  <c r="F578" i="10"/>
  <c r="F579" i="10"/>
  <c r="F580" i="10"/>
  <c r="F581" i="10"/>
  <c r="F582" i="10"/>
  <c r="F583" i="10"/>
  <c r="F584" i="10"/>
  <c r="F585" i="10"/>
  <c r="F586" i="10"/>
  <c r="F587" i="10"/>
  <c r="F588" i="10"/>
  <c r="F589" i="10"/>
  <c r="F590" i="10"/>
  <c r="F591" i="10"/>
  <c r="F592" i="10"/>
  <c r="F593" i="10"/>
  <c r="F594" i="10"/>
  <c r="F595" i="10"/>
  <c r="F596" i="10"/>
  <c r="F597" i="10"/>
  <c r="F598" i="10"/>
  <c r="F599" i="10"/>
  <c r="F600" i="10"/>
  <c r="F601" i="10"/>
  <c r="F602" i="10"/>
  <c r="F603" i="10"/>
  <c r="F604" i="10"/>
  <c r="F605" i="10"/>
  <c r="F606" i="10"/>
  <c r="F607" i="10"/>
  <c r="F608" i="10"/>
  <c r="F609" i="10"/>
  <c r="F610" i="10"/>
  <c r="F611" i="10"/>
  <c r="F612" i="10"/>
  <c r="F613" i="10"/>
  <c r="F614" i="10"/>
  <c r="F615" i="10"/>
  <c r="F616" i="10"/>
  <c r="F617" i="10"/>
  <c r="F618" i="10"/>
  <c r="F619" i="10"/>
  <c r="F620" i="10"/>
  <c r="F621" i="10"/>
  <c r="F622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44" i="10"/>
  <c r="F645" i="10"/>
  <c r="F13" i="10"/>
  <c r="E639" i="10"/>
  <c r="D639" i="10"/>
  <c r="C639" i="10"/>
  <c r="E631" i="10"/>
  <c r="D631" i="10"/>
  <c r="C631" i="10"/>
  <c r="E621" i="10"/>
  <c r="D621" i="10"/>
  <c r="C621" i="10"/>
  <c r="E619" i="10"/>
  <c r="E611" i="10" s="1"/>
  <c r="D619" i="10"/>
  <c r="D611" i="10" s="1"/>
  <c r="C619" i="10"/>
  <c r="E618" i="10"/>
  <c r="D618" i="10"/>
  <c r="C618" i="10"/>
  <c r="C610" i="10" s="1"/>
  <c r="E617" i="10"/>
  <c r="D617" i="10"/>
  <c r="C617" i="10"/>
  <c r="E616" i="10"/>
  <c r="E608" i="10" s="1"/>
  <c r="D616" i="10"/>
  <c r="C616" i="10"/>
  <c r="E615" i="10"/>
  <c r="E607" i="10" s="1"/>
  <c r="D615" i="10"/>
  <c r="D613" i="10" s="1"/>
  <c r="C615" i="10"/>
  <c r="E614" i="10"/>
  <c r="D614" i="10"/>
  <c r="D606" i="10" s="1"/>
  <c r="C614" i="10"/>
  <c r="C613" i="10" s="1"/>
  <c r="C611" i="10"/>
  <c r="E610" i="10"/>
  <c r="D610" i="10"/>
  <c r="E609" i="10"/>
  <c r="D609" i="10"/>
  <c r="C609" i="10"/>
  <c r="D608" i="10"/>
  <c r="C608" i="10"/>
  <c r="C607" i="10"/>
  <c r="E606" i="10"/>
  <c r="E597" i="10"/>
  <c r="D597" i="10"/>
  <c r="C597" i="10"/>
  <c r="E589" i="10"/>
  <c r="D589" i="10"/>
  <c r="C589" i="10"/>
  <c r="E581" i="10"/>
  <c r="D581" i="10"/>
  <c r="C581" i="10"/>
  <c r="E579" i="10"/>
  <c r="E559" i="10" s="1"/>
  <c r="D579" i="10"/>
  <c r="D559" i="10" s="1"/>
  <c r="C579" i="10"/>
  <c r="E578" i="10"/>
  <c r="D578" i="10"/>
  <c r="D558" i="10" s="1"/>
  <c r="C578" i="10"/>
  <c r="C558" i="10" s="1"/>
  <c r="E577" i="10"/>
  <c r="D577" i="10"/>
  <c r="C577" i="10"/>
  <c r="C557" i="10" s="1"/>
  <c r="E576" i="10"/>
  <c r="E556" i="10" s="1"/>
  <c r="D576" i="10"/>
  <c r="C576" i="10"/>
  <c r="E575" i="10"/>
  <c r="E573" i="10" s="1"/>
  <c r="D575" i="10"/>
  <c r="D555" i="10" s="1"/>
  <c r="C575" i="10"/>
  <c r="E574" i="10"/>
  <c r="D574" i="10"/>
  <c r="D554" i="10" s="1"/>
  <c r="D553" i="10" s="1"/>
  <c r="C574" i="10"/>
  <c r="C554" i="10" s="1"/>
  <c r="E561" i="10"/>
  <c r="D561" i="10"/>
  <c r="C561" i="10"/>
  <c r="C559" i="10"/>
  <c r="E558" i="10"/>
  <c r="E557" i="10"/>
  <c r="D557" i="10"/>
  <c r="D556" i="10"/>
  <c r="C556" i="10"/>
  <c r="C555" i="10"/>
  <c r="E554" i="10"/>
  <c r="E545" i="10"/>
  <c r="D545" i="10"/>
  <c r="C545" i="10"/>
  <c r="E536" i="10"/>
  <c r="D536" i="10"/>
  <c r="C536" i="10"/>
  <c r="E528" i="10"/>
  <c r="D528" i="10"/>
  <c r="C528" i="10"/>
  <c r="E520" i="10"/>
  <c r="D520" i="10"/>
  <c r="C520" i="10"/>
  <c r="E512" i="10"/>
  <c r="D512" i="10"/>
  <c r="C512" i="10"/>
  <c r="E510" i="10"/>
  <c r="D510" i="10"/>
  <c r="C510" i="10"/>
  <c r="E509" i="10"/>
  <c r="D509" i="10"/>
  <c r="D450" i="10" s="1"/>
  <c r="C509" i="10"/>
  <c r="E508" i="10"/>
  <c r="D508" i="10"/>
  <c r="C508" i="10"/>
  <c r="E507" i="10"/>
  <c r="D507" i="10"/>
  <c r="C507" i="10"/>
  <c r="E506" i="10"/>
  <c r="E447" i="10" s="1"/>
  <c r="D506" i="10"/>
  <c r="C506" i="10"/>
  <c r="E505" i="10"/>
  <c r="D505" i="10"/>
  <c r="C505" i="10"/>
  <c r="E496" i="10"/>
  <c r="D496" i="10"/>
  <c r="C496" i="10"/>
  <c r="E488" i="10"/>
  <c r="D488" i="10"/>
  <c r="C488" i="10"/>
  <c r="E486" i="10"/>
  <c r="D486" i="10"/>
  <c r="C486" i="10"/>
  <c r="E479" i="10"/>
  <c r="D479" i="10"/>
  <c r="C479" i="10"/>
  <c r="E477" i="10"/>
  <c r="D477" i="10"/>
  <c r="C477" i="10"/>
  <c r="E470" i="10"/>
  <c r="D470" i="10"/>
  <c r="C470" i="10"/>
  <c r="E468" i="10"/>
  <c r="D468" i="10"/>
  <c r="C468" i="10"/>
  <c r="E461" i="10"/>
  <c r="D461" i="10"/>
  <c r="C461" i="10"/>
  <c r="E459" i="10"/>
  <c r="D459" i="10"/>
  <c r="C459" i="10"/>
  <c r="E458" i="10"/>
  <c r="D458" i="10"/>
  <c r="C458" i="10"/>
  <c r="E457" i="10"/>
  <c r="D457" i="10"/>
  <c r="C457" i="10"/>
  <c r="E456" i="10"/>
  <c r="D456" i="10"/>
  <c r="C456" i="10"/>
  <c r="E455" i="10"/>
  <c r="D455" i="10"/>
  <c r="C455" i="10"/>
  <c r="E454" i="10"/>
  <c r="D454" i="10"/>
  <c r="C454" i="10"/>
  <c r="E451" i="10"/>
  <c r="E450" i="10"/>
  <c r="D449" i="10"/>
  <c r="C449" i="10"/>
  <c r="C448" i="10"/>
  <c r="E446" i="10"/>
  <c r="D446" i="10"/>
  <c r="E443" i="10"/>
  <c r="D443" i="10"/>
  <c r="C443" i="10"/>
  <c r="E436" i="10"/>
  <c r="D436" i="10"/>
  <c r="C436" i="10"/>
  <c r="E434" i="10"/>
  <c r="D434" i="10"/>
  <c r="C434" i="10"/>
  <c r="E427" i="10"/>
  <c r="D427" i="10"/>
  <c r="C427" i="10"/>
  <c r="E424" i="10"/>
  <c r="D424" i="10"/>
  <c r="C424" i="10"/>
  <c r="C416" i="10" s="1"/>
  <c r="E423" i="10"/>
  <c r="E415" i="10" s="1"/>
  <c r="D423" i="10"/>
  <c r="C423" i="10"/>
  <c r="E422" i="10"/>
  <c r="E414" i="10" s="1"/>
  <c r="D422" i="10"/>
  <c r="D414" i="10" s="1"/>
  <c r="C422" i="10"/>
  <c r="E421" i="10"/>
  <c r="D421" i="10"/>
  <c r="C421" i="10"/>
  <c r="C413" i="10" s="1"/>
  <c r="E420" i="10"/>
  <c r="D420" i="10"/>
  <c r="C420" i="10"/>
  <c r="E419" i="10"/>
  <c r="E418" i="10" s="1"/>
  <c r="D419" i="10"/>
  <c r="C419" i="10"/>
  <c r="E416" i="10"/>
  <c r="D416" i="10"/>
  <c r="D415" i="10"/>
  <c r="C415" i="10"/>
  <c r="C414" i="10"/>
  <c r="E413" i="10"/>
  <c r="D413" i="10"/>
  <c r="E412" i="10"/>
  <c r="D412" i="10"/>
  <c r="C412" i="10"/>
  <c r="D411" i="10"/>
  <c r="D410" i="10" s="1"/>
  <c r="C411" i="10"/>
  <c r="E402" i="10"/>
  <c r="D402" i="10"/>
  <c r="C402" i="10"/>
  <c r="E394" i="10"/>
  <c r="D394" i="10"/>
  <c r="C394" i="10"/>
  <c r="E391" i="10"/>
  <c r="D391" i="10"/>
  <c r="C391" i="10"/>
  <c r="E390" i="10"/>
  <c r="D390" i="10"/>
  <c r="C390" i="10"/>
  <c r="E389" i="10"/>
  <c r="D389" i="10"/>
  <c r="C389" i="10"/>
  <c r="E388" i="10"/>
  <c r="D388" i="10"/>
  <c r="C388" i="10"/>
  <c r="E387" i="10"/>
  <c r="D387" i="10"/>
  <c r="C387" i="10"/>
  <c r="E386" i="10"/>
  <c r="D386" i="10"/>
  <c r="D385" i="10" s="1"/>
  <c r="C386" i="10"/>
  <c r="E377" i="10"/>
  <c r="D377" i="10"/>
  <c r="C377" i="10"/>
  <c r="E369" i="10"/>
  <c r="D369" i="10"/>
  <c r="C369" i="10"/>
  <c r="E366" i="10"/>
  <c r="D366" i="10"/>
  <c r="C366" i="10"/>
  <c r="C358" i="10" s="1"/>
  <c r="E365" i="10"/>
  <c r="E357" i="10" s="1"/>
  <c r="D365" i="10"/>
  <c r="C365" i="10"/>
  <c r="E364" i="10"/>
  <c r="D364" i="10"/>
  <c r="D356" i="10" s="1"/>
  <c r="C364" i="10"/>
  <c r="E363" i="10"/>
  <c r="D363" i="10"/>
  <c r="C363" i="10"/>
  <c r="C360" i="10" s="1"/>
  <c r="E362" i="10"/>
  <c r="D362" i="10"/>
  <c r="C362" i="10"/>
  <c r="C354" i="10" s="1"/>
  <c r="E361" i="10"/>
  <c r="E353" i="10" s="1"/>
  <c r="D361" i="10"/>
  <c r="C361" i="10"/>
  <c r="D358" i="10"/>
  <c r="C357" i="10"/>
  <c r="E356" i="10"/>
  <c r="E355" i="10"/>
  <c r="D355" i="10"/>
  <c r="C355" i="10"/>
  <c r="D354" i="10"/>
  <c r="C353" i="10"/>
  <c r="E350" i="10"/>
  <c r="D350" i="10"/>
  <c r="C350" i="10"/>
  <c r="E343" i="10"/>
  <c r="D343" i="10"/>
  <c r="C343" i="10"/>
  <c r="E341" i="10"/>
  <c r="D341" i="10"/>
  <c r="C341" i="10"/>
  <c r="E334" i="10"/>
  <c r="D334" i="10"/>
  <c r="C334" i="10"/>
  <c r="E331" i="10"/>
  <c r="E314" i="10" s="1"/>
  <c r="D331" i="10"/>
  <c r="C331" i="10"/>
  <c r="C314" i="10" s="1"/>
  <c r="E330" i="10"/>
  <c r="E313" i="10" s="1"/>
  <c r="D330" i="10"/>
  <c r="D313" i="10" s="1"/>
  <c r="C330" i="10"/>
  <c r="E329" i="10"/>
  <c r="E312" i="10" s="1"/>
  <c r="D329" i="10"/>
  <c r="D312" i="10" s="1"/>
  <c r="C329" i="10"/>
  <c r="C312" i="10" s="1"/>
  <c r="E328" i="10"/>
  <c r="D328" i="10"/>
  <c r="D311" i="10" s="1"/>
  <c r="C328" i="10"/>
  <c r="C311" i="10" s="1"/>
  <c r="E327" i="10"/>
  <c r="E310" i="10" s="1"/>
  <c r="D327" i="10"/>
  <c r="C327" i="10"/>
  <c r="E326" i="10"/>
  <c r="E325" i="10" s="1"/>
  <c r="D326" i="10"/>
  <c r="C326" i="10"/>
  <c r="E323" i="10"/>
  <c r="D323" i="10"/>
  <c r="C323" i="10"/>
  <c r="E316" i="10"/>
  <c r="D316" i="10"/>
  <c r="C316" i="10"/>
  <c r="D314" i="10"/>
  <c r="C313" i="10"/>
  <c r="E311" i="10"/>
  <c r="D310" i="10"/>
  <c r="C309" i="10"/>
  <c r="E306" i="10"/>
  <c r="D306" i="10"/>
  <c r="C306" i="10"/>
  <c r="E299" i="10"/>
  <c r="D299" i="10"/>
  <c r="C299" i="10"/>
  <c r="E297" i="10"/>
  <c r="D297" i="10"/>
  <c r="C297" i="10"/>
  <c r="E290" i="10"/>
  <c r="D290" i="10"/>
  <c r="C290" i="10"/>
  <c r="E288" i="10"/>
  <c r="D288" i="10"/>
  <c r="C288" i="10"/>
  <c r="E287" i="10"/>
  <c r="D287" i="10"/>
  <c r="D235" i="10" s="1"/>
  <c r="C287" i="10"/>
  <c r="E286" i="10"/>
  <c r="D286" i="10"/>
  <c r="C286" i="10"/>
  <c r="E285" i="10"/>
  <c r="D285" i="10"/>
  <c r="C285" i="10"/>
  <c r="E284" i="10"/>
  <c r="E232" i="10" s="1"/>
  <c r="D284" i="10"/>
  <c r="C284" i="10"/>
  <c r="E283" i="10"/>
  <c r="D283" i="10"/>
  <c r="C283" i="10"/>
  <c r="E280" i="10"/>
  <c r="D280" i="10"/>
  <c r="C280" i="10"/>
  <c r="E273" i="10"/>
  <c r="D273" i="10"/>
  <c r="C273" i="10"/>
  <c r="E271" i="10"/>
  <c r="D271" i="10"/>
  <c r="C271" i="10"/>
  <c r="E264" i="10"/>
  <c r="D264" i="10"/>
  <c r="C264" i="10"/>
  <c r="E262" i="10"/>
  <c r="D262" i="10"/>
  <c r="C262" i="10"/>
  <c r="E255" i="10"/>
  <c r="D255" i="10"/>
  <c r="C255" i="10"/>
  <c r="E253" i="10"/>
  <c r="D253" i="10"/>
  <c r="C253" i="10"/>
  <c r="E246" i="10"/>
  <c r="D246" i="10"/>
  <c r="C246" i="10"/>
  <c r="E244" i="10"/>
  <c r="D244" i="10"/>
  <c r="C244" i="10"/>
  <c r="E243" i="10"/>
  <c r="D243" i="10"/>
  <c r="C243" i="10"/>
  <c r="E242" i="10"/>
  <c r="D242" i="10"/>
  <c r="C242" i="10"/>
  <c r="E241" i="10"/>
  <c r="D241" i="10"/>
  <c r="C241" i="10"/>
  <c r="E240" i="10"/>
  <c r="D240" i="10"/>
  <c r="C240" i="10"/>
  <c r="E239" i="10"/>
  <c r="D239" i="10"/>
  <c r="C239" i="10"/>
  <c r="E236" i="10"/>
  <c r="E235" i="10"/>
  <c r="D234" i="10"/>
  <c r="C234" i="10"/>
  <c r="C233" i="10"/>
  <c r="E231" i="10"/>
  <c r="D231" i="10"/>
  <c r="E228" i="10"/>
  <c r="D228" i="10"/>
  <c r="C228" i="10"/>
  <c r="E221" i="10"/>
  <c r="D221" i="10"/>
  <c r="C221" i="10"/>
  <c r="E219" i="10"/>
  <c r="D219" i="10"/>
  <c r="D115" i="10" s="1"/>
  <c r="C219" i="10"/>
  <c r="E218" i="10"/>
  <c r="D218" i="10"/>
  <c r="C218" i="10"/>
  <c r="C114" i="10" s="1"/>
  <c r="E217" i="10"/>
  <c r="D217" i="10"/>
  <c r="C217" i="10"/>
  <c r="E216" i="10"/>
  <c r="E112" i="10" s="1"/>
  <c r="D216" i="10"/>
  <c r="C216" i="10"/>
  <c r="E215" i="10"/>
  <c r="D215" i="10"/>
  <c r="D213" i="10" s="1"/>
  <c r="C215" i="10"/>
  <c r="E214" i="10"/>
  <c r="D214" i="10"/>
  <c r="C214" i="10"/>
  <c r="C213" i="10" s="1"/>
  <c r="E205" i="10"/>
  <c r="D205" i="10"/>
  <c r="C205" i="10"/>
  <c r="E203" i="10"/>
  <c r="D203" i="10"/>
  <c r="C203" i="10"/>
  <c r="E196" i="10"/>
  <c r="D196" i="10"/>
  <c r="C196" i="10"/>
  <c r="E194" i="10"/>
  <c r="D194" i="10"/>
  <c r="C194" i="10"/>
  <c r="C115" i="10" s="1"/>
  <c r="E193" i="10"/>
  <c r="D193" i="10"/>
  <c r="C193" i="10"/>
  <c r="E192" i="10"/>
  <c r="D192" i="10"/>
  <c r="C192" i="10"/>
  <c r="E191" i="10"/>
  <c r="D191" i="10"/>
  <c r="D112" i="10" s="1"/>
  <c r="C191" i="10"/>
  <c r="E190" i="10"/>
  <c r="D190" i="10"/>
  <c r="C190" i="10"/>
  <c r="E189" i="10"/>
  <c r="D189" i="10"/>
  <c r="C189" i="10"/>
  <c r="D188" i="10"/>
  <c r="E179" i="10"/>
  <c r="D179" i="10"/>
  <c r="C179" i="10"/>
  <c r="E177" i="10"/>
  <c r="D177" i="10"/>
  <c r="C177" i="10"/>
  <c r="E170" i="10"/>
  <c r="D170" i="10"/>
  <c r="C170" i="10"/>
  <c r="E168" i="10"/>
  <c r="D168" i="10"/>
  <c r="C168" i="10"/>
  <c r="E161" i="10"/>
  <c r="D161" i="10"/>
  <c r="C161" i="10"/>
  <c r="E159" i="10"/>
  <c r="D159" i="10"/>
  <c r="C159" i="10"/>
  <c r="E152" i="10"/>
  <c r="D152" i="10"/>
  <c r="C152" i="10"/>
  <c r="E143" i="10"/>
  <c r="D143" i="10"/>
  <c r="C143" i="10"/>
  <c r="E141" i="10"/>
  <c r="D141" i="10"/>
  <c r="C136" i="10"/>
  <c r="C128" i="10" s="1"/>
  <c r="C111" i="10" s="1"/>
  <c r="E134" i="10"/>
  <c r="D134" i="10"/>
  <c r="E132" i="10"/>
  <c r="E115" i="10" s="1"/>
  <c r="D132" i="10"/>
  <c r="C132" i="10"/>
  <c r="E131" i="10"/>
  <c r="E114" i="10" s="1"/>
  <c r="D131" i="10"/>
  <c r="D114" i="10" s="1"/>
  <c r="C131" i="10"/>
  <c r="E130" i="10"/>
  <c r="D130" i="10"/>
  <c r="D113" i="10" s="1"/>
  <c r="C130" i="10"/>
  <c r="C113" i="10" s="1"/>
  <c r="E129" i="10"/>
  <c r="D129" i="10"/>
  <c r="C129" i="10"/>
  <c r="C112" i="10" s="1"/>
  <c r="E128" i="10"/>
  <c r="E111" i="10" s="1"/>
  <c r="D128" i="10"/>
  <c r="E127" i="10"/>
  <c r="D127" i="10"/>
  <c r="D126" i="10" s="1"/>
  <c r="C127" i="10"/>
  <c r="E124" i="10"/>
  <c r="D124" i="10"/>
  <c r="C124" i="10"/>
  <c r="E117" i="10"/>
  <c r="D117" i="10"/>
  <c r="C117" i="10"/>
  <c r="E113" i="10"/>
  <c r="E107" i="10"/>
  <c r="D107" i="10"/>
  <c r="C107" i="10"/>
  <c r="E100" i="10"/>
  <c r="D100" i="10"/>
  <c r="C100" i="10"/>
  <c r="E97" i="10"/>
  <c r="D97" i="10"/>
  <c r="C97" i="10"/>
  <c r="E90" i="10"/>
  <c r="D90" i="10"/>
  <c r="C90" i="10"/>
  <c r="E88" i="10"/>
  <c r="D88" i="10"/>
  <c r="C88" i="10"/>
  <c r="E81" i="10"/>
  <c r="D81" i="10"/>
  <c r="C81" i="10"/>
  <c r="E78" i="10"/>
  <c r="D78" i="10"/>
  <c r="C78" i="10"/>
  <c r="E77" i="10"/>
  <c r="D77" i="10"/>
  <c r="C77" i="10"/>
  <c r="E76" i="10"/>
  <c r="D76" i="10"/>
  <c r="D25" i="10" s="1"/>
  <c r="C76" i="10"/>
  <c r="E75" i="10"/>
  <c r="D75" i="10"/>
  <c r="C75" i="10"/>
  <c r="E74" i="10"/>
  <c r="D74" i="10"/>
  <c r="C74" i="10"/>
  <c r="E73" i="10"/>
  <c r="E22" i="10" s="1"/>
  <c r="D73" i="10"/>
  <c r="C73" i="10"/>
  <c r="E70" i="10"/>
  <c r="D70" i="10"/>
  <c r="C70" i="10"/>
  <c r="E63" i="10"/>
  <c r="D63" i="10"/>
  <c r="C63" i="10"/>
  <c r="E61" i="10"/>
  <c r="D61" i="10"/>
  <c r="C61" i="10"/>
  <c r="E54" i="10"/>
  <c r="D54" i="10"/>
  <c r="C54" i="10"/>
  <c r="E52" i="10"/>
  <c r="D52" i="10"/>
  <c r="C52" i="10"/>
  <c r="C27" i="10" s="1"/>
  <c r="E51" i="10"/>
  <c r="D51" i="10"/>
  <c r="C51" i="10"/>
  <c r="E50" i="10"/>
  <c r="D50" i="10"/>
  <c r="C50" i="10"/>
  <c r="E49" i="10"/>
  <c r="D49" i="10"/>
  <c r="C49" i="10"/>
  <c r="E48" i="10"/>
  <c r="D48" i="10"/>
  <c r="C48" i="10"/>
  <c r="E47" i="10"/>
  <c r="D47" i="10"/>
  <c r="C47" i="10"/>
  <c r="C46" i="10"/>
  <c r="E44" i="10"/>
  <c r="D44" i="10"/>
  <c r="C44" i="10"/>
  <c r="E37" i="10"/>
  <c r="D37" i="10"/>
  <c r="C37" i="10"/>
  <c r="E35" i="10"/>
  <c r="D35" i="10"/>
  <c r="D27" i="10" s="1"/>
  <c r="E34" i="10"/>
  <c r="D34" i="10"/>
  <c r="C34" i="10"/>
  <c r="E33" i="10"/>
  <c r="E25" i="10" s="1"/>
  <c r="D33" i="10"/>
  <c r="C33" i="10"/>
  <c r="E32" i="10"/>
  <c r="E24" i="10" s="1"/>
  <c r="D32" i="10"/>
  <c r="D29" i="10" s="1"/>
  <c r="C32" i="10"/>
  <c r="E31" i="10"/>
  <c r="D31" i="10"/>
  <c r="C31" i="10"/>
  <c r="C29" i="10" s="1"/>
  <c r="E30" i="10"/>
  <c r="D30" i="10"/>
  <c r="C30" i="10"/>
  <c r="C22" i="10" s="1"/>
  <c r="E29" i="10"/>
  <c r="E26" i="10"/>
  <c r="C26" i="10"/>
  <c r="C24" i="10"/>
  <c r="D23" i="10"/>
  <c r="C72" i="10" l="1"/>
  <c r="D72" i="10"/>
  <c r="D110" i="10"/>
  <c r="C126" i="10"/>
  <c r="E188" i="10"/>
  <c r="E238" i="10"/>
  <c r="E282" i="10"/>
  <c r="C282" i="10"/>
  <c r="D233" i="10"/>
  <c r="E234" i="10"/>
  <c r="E17" i="10" s="1"/>
  <c r="C236" i="10"/>
  <c r="E309" i="10"/>
  <c r="E308" i="10" s="1"/>
  <c r="D325" i="10"/>
  <c r="D360" i="10"/>
  <c r="E360" i="10"/>
  <c r="C356" i="10"/>
  <c r="C352" i="10" s="1"/>
  <c r="D357" i="10"/>
  <c r="E358" i="10"/>
  <c r="C385" i="10"/>
  <c r="E453" i="10"/>
  <c r="E504" i="10"/>
  <c r="C504" i="10"/>
  <c r="D448" i="10"/>
  <c r="E449" i="10"/>
  <c r="E445" i="10" s="1"/>
  <c r="C451" i="10"/>
  <c r="E555" i="10"/>
  <c r="E553" i="10" s="1"/>
  <c r="C573" i="10"/>
  <c r="E126" i="10"/>
  <c r="C134" i="10"/>
  <c r="C141" i="10"/>
  <c r="C188" i="10"/>
  <c r="C238" i="10"/>
  <c r="D238" i="10"/>
  <c r="E233" i="10"/>
  <c r="E230" i="10" s="1"/>
  <c r="C235" i="10"/>
  <c r="C18" i="10" s="1"/>
  <c r="D236" i="10"/>
  <c r="D19" i="10" s="1"/>
  <c r="D282" i="10"/>
  <c r="C325" i="10"/>
  <c r="E385" i="10"/>
  <c r="D418" i="10"/>
  <c r="C453" i="10"/>
  <c r="D453" i="10"/>
  <c r="E448" i="10"/>
  <c r="C450" i="10"/>
  <c r="D451" i="10"/>
  <c r="D504" i="10"/>
  <c r="C553" i="10"/>
  <c r="D573" i="10"/>
  <c r="E72" i="10"/>
  <c r="D46" i="10"/>
  <c r="E46" i="10"/>
  <c r="C25" i="10"/>
  <c r="D26" i="10"/>
  <c r="D18" i="10" s="1"/>
  <c r="E27" i="10"/>
  <c r="E19" i="10" s="1"/>
  <c r="E213" i="10"/>
  <c r="C418" i="10"/>
  <c r="E613" i="10"/>
  <c r="D17" i="10"/>
  <c r="E16" i="10"/>
  <c r="E605" i="10"/>
  <c r="D109" i="10"/>
  <c r="C19" i="10"/>
  <c r="C16" i="10"/>
  <c r="C410" i="10"/>
  <c r="E18" i="10"/>
  <c r="C23" i="10"/>
  <c r="D24" i="10"/>
  <c r="D16" i="10" s="1"/>
  <c r="C110" i="10"/>
  <c r="C109" i="10" s="1"/>
  <c r="D111" i="10"/>
  <c r="C231" i="10"/>
  <c r="C230" i="10" s="1"/>
  <c r="D232" i="10"/>
  <c r="D309" i="10"/>
  <c r="D308" i="10" s="1"/>
  <c r="D353" i="10"/>
  <c r="D352" i="10" s="1"/>
  <c r="E354" i="10"/>
  <c r="E352" i="10" s="1"/>
  <c r="E411" i="10"/>
  <c r="E410" i="10" s="1"/>
  <c r="C446" i="10"/>
  <c r="D447" i="10"/>
  <c r="D445" i="10" s="1"/>
  <c r="C606" i="10"/>
  <c r="C605" i="10" s="1"/>
  <c r="D607" i="10"/>
  <c r="D605" i="10" s="1"/>
  <c r="D22" i="10"/>
  <c r="E23" i="10"/>
  <c r="E110" i="10"/>
  <c r="C310" i="10"/>
  <c r="C308" i="10" s="1"/>
  <c r="C232" i="10"/>
  <c r="C447" i="10"/>
  <c r="C426" i="9"/>
  <c r="D426" i="9"/>
  <c r="E426" i="9"/>
  <c r="C599" i="9"/>
  <c r="D599" i="9"/>
  <c r="E599" i="9"/>
  <c r="C600" i="9"/>
  <c r="D600" i="9"/>
  <c r="E600" i="9"/>
  <c r="C601" i="9"/>
  <c r="D601" i="9"/>
  <c r="E601" i="9"/>
  <c r="C602" i="9"/>
  <c r="D602" i="9"/>
  <c r="E602" i="9"/>
  <c r="C603" i="9"/>
  <c r="D603" i="9"/>
  <c r="E603" i="9"/>
  <c r="D598" i="9"/>
  <c r="E598" i="9"/>
  <c r="C598" i="9"/>
  <c r="D230" i="10" l="1"/>
  <c r="C17" i="10"/>
  <c r="E109" i="10"/>
  <c r="E14" i="10"/>
  <c r="C15" i="10"/>
  <c r="D15" i="10"/>
  <c r="E15" i="10"/>
  <c r="E21" i="10"/>
  <c r="C14" i="10"/>
  <c r="C13" i="10" s="1"/>
  <c r="D21" i="10"/>
  <c r="D14" i="10"/>
  <c r="D13" i="10" s="1"/>
  <c r="C445" i="10"/>
  <c r="C21" i="10"/>
  <c r="E13" i="10" l="1"/>
  <c r="C198" i="9"/>
  <c r="D198" i="9"/>
  <c r="E198" i="9"/>
  <c r="C199" i="9"/>
  <c r="D199" i="9"/>
  <c r="E199" i="9"/>
  <c r="C200" i="9"/>
  <c r="D200" i="9"/>
  <c r="E200" i="9"/>
  <c r="C201" i="9"/>
  <c r="D201" i="9"/>
  <c r="E201" i="9"/>
  <c r="C202" i="9"/>
  <c r="D202" i="9"/>
  <c r="E202" i="9"/>
  <c r="D197" i="9"/>
  <c r="E197" i="9"/>
  <c r="C197" i="9"/>
  <c r="C136" i="9"/>
  <c r="C128" i="9" s="1"/>
  <c r="C74" i="9" l="1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D73" i="9"/>
  <c r="E73" i="9"/>
  <c r="C73" i="9"/>
  <c r="E663" i="9" l="1"/>
  <c r="D663" i="9"/>
  <c r="C663" i="9"/>
  <c r="E655" i="9"/>
  <c r="D655" i="9"/>
  <c r="C655" i="9"/>
  <c r="E645" i="9"/>
  <c r="D645" i="9"/>
  <c r="C645" i="9"/>
  <c r="E643" i="9"/>
  <c r="E635" i="9" s="1"/>
  <c r="D643" i="9"/>
  <c r="D635" i="9" s="1"/>
  <c r="C643" i="9"/>
  <c r="C635" i="9" s="1"/>
  <c r="E642" i="9"/>
  <c r="E634" i="9" s="1"/>
  <c r="D642" i="9"/>
  <c r="D634" i="9" s="1"/>
  <c r="C642" i="9"/>
  <c r="C634" i="9" s="1"/>
  <c r="E641" i="9"/>
  <c r="E633" i="9" s="1"/>
  <c r="D641" i="9"/>
  <c r="D633" i="9" s="1"/>
  <c r="C641" i="9"/>
  <c r="C633" i="9" s="1"/>
  <c r="E640" i="9"/>
  <c r="E632" i="9" s="1"/>
  <c r="D640" i="9"/>
  <c r="D632" i="9" s="1"/>
  <c r="C640" i="9"/>
  <c r="C632" i="9" s="1"/>
  <c r="E639" i="9"/>
  <c r="E631" i="9" s="1"/>
  <c r="D639" i="9"/>
  <c r="C639" i="9"/>
  <c r="C631" i="9" s="1"/>
  <c r="E638" i="9"/>
  <c r="E630" i="9" s="1"/>
  <c r="D638" i="9"/>
  <c r="D630" i="9" s="1"/>
  <c r="C638" i="9"/>
  <c r="E621" i="9"/>
  <c r="D621" i="9"/>
  <c r="C621" i="9"/>
  <c r="E613" i="9"/>
  <c r="D613" i="9"/>
  <c r="C613" i="9"/>
  <c r="E605" i="9"/>
  <c r="D605" i="9"/>
  <c r="C605" i="9"/>
  <c r="C583" i="9"/>
  <c r="E581" i="9"/>
  <c r="D580" i="9"/>
  <c r="C579" i="9"/>
  <c r="D597" i="9"/>
  <c r="E597" i="9"/>
  <c r="E585" i="9"/>
  <c r="D585" i="9"/>
  <c r="C585" i="9"/>
  <c r="E583" i="9"/>
  <c r="D583" i="9"/>
  <c r="E582" i="9"/>
  <c r="D582" i="9"/>
  <c r="C582" i="9"/>
  <c r="D581" i="9"/>
  <c r="C581" i="9"/>
  <c r="E580" i="9"/>
  <c r="C580" i="9"/>
  <c r="E579" i="9"/>
  <c r="D579" i="9"/>
  <c r="E578" i="9"/>
  <c r="D578" i="9"/>
  <c r="C578" i="9"/>
  <c r="E569" i="9"/>
  <c r="D569" i="9"/>
  <c r="C569" i="9"/>
  <c r="E560" i="9"/>
  <c r="D560" i="9"/>
  <c r="C560" i="9"/>
  <c r="E552" i="9"/>
  <c r="D552" i="9"/>
  <c r="C552" i="9"/>
  <c r="E544" i="9"/>
  <c r="D544" i="9"/>
  <c r="C544" i="9"/>
  <c r="D536" i="9"/>
  <c r="C536" i="9"/>
  <c r="E536" i="9"/>
  <c r="E534" i="9"/>
  <c r="D534" i="9"/>
  <c r="C534" i="9"/>
  <c r="E533" i="9"/>
  <c r="D533" i="9"/>
  <c r="C533" i="9"/>
  <c r="E532" i="9"/>
  <c r="D532" i="9"/>
  <c r="C532" i="9"/>
  <c r="E531" i="9"/>
  <c r="D531" i="9"/>
  <c r="C531" i="9"/>
  <c r="E530" i="9"/>
  <c r="C530" i="9"/>
  <c r="E529" i="9"/>
  <c r="D529" i="9"/>
  <c r="C529" i="9"/>
  <c r="E520" i="9"/>
  <c r="D520" i="9"/>
  <c r="C520" i="9"/>
  <c r="E512" i="9"/>
  <c r="D512" i="9"/>
  <c r="C512" i="9"/>
  <c r="E510" i="9"/>
  <c r="D510" i="9"/>
  <c r="C510" i="9"/>
  <c r="E503" i="9"/>
  <c r="D503" i="9"/>
  <c r="C503" i="9"/>
  <c r="E501" i="9"/>
  <c r="D501" i="9"/>
  <c r="C501" i="9"/>
  <c r="E494" i="9"/>
  <c r="D494" i="9"/>
  <c r="C494" i="9"/>
  <c r="E492" i="9"/>
  <c r="D492" i="9"/>
  <c r="C492" i="9"/>
  <c r="E485" i="9"/>
  <c r="D485" i="9"/>
  <c r="C485" i="9"/>
  <c r="E483" i="9"/>
  <c r="D483" i="9"/>
  <c r="C483" i="9"/>
  <c r="E482" i="9"/>
  <c r="D482" i="9"/>
  <c r="C482" i="9"/>
  <c r="E481" i="9"/>
  <c r="D481" i="9"/>
  <c r="C481" i="9"/>
  <c r="E480" i="9"/>
  <c r="D480" i="9"/>
  <c r="C480" i="9"/>
  <c r="E478" i="9"/>
  <c r="D478" i="9"/>
  <c r="C478" i="9"/>
  <c r="E467" i="9"/>
  <c r="D467" i="9"/>
  <c r="C467" i="9"/>
  <c r="E460" i="9"/>
  <c r="D460" i="9"/>
  <c r="C460" i="9"/>
  <c r="E458" i="9"/>
  <c r="D458" i="9"/>
  <c r="C458" i="9"/>
  <c r="E451" i="9"/>
  <c r="D451" i="9"/>
  <c r="C451" i="9"/>
  <c r="E448" i="9"/>
  <c r="E440" i="9" s="1"/>
  <c r="D448" i="9"/>
  <c r="D440" i="9" s="1"/>
  <c r="C448" i="9"/>
  <c r="C440" i="9" s="1"/>
  <c r="E447" i="9"/>
  <c r="E439" i="9" s="1"/>
  <c r="D447" i="9"/>
  <c r="D439" i="9" s="1"/>
  <c r="C447" i="9"/>
  <c r="C439" i="9" s="1"/>
  <c r="E446" i="9"/>
  <c r="E438" i="9" s="1"/>
  <c r="D446" i="9"/>
  <c r="D438" i="9" s="1"/>
  <c r="C446" i="9"/>
  <c r="C438" i="9" s="1"/>
  <c r="E445" i="9"/>
  <c r="E437" i="9" s="1"/>
  <c r="D445" i="9"/>
  <c r="D437" i="9" s="1"/>
  <c r="C445" i="9"/>
  <c r="C437" i="9" s="1"/>
  <c r="E444" i="9"/>
  <c r="E436" i="9" s="1"/>
  <c r="D444" i="9"/>
  <c r="D436" i="9" s="1"/>
  <c r="C444" i="9"/>
  <c r="C436" i="9" s="1"/>
  <c r="E443" i="9"/>
  <c r="E435" i="9" s="1"/>
  <c r="D443" i="9"/>
  <c r="D435" i="9" s="1"/>
  <c r="C443" i="9"/>
  <c r="C435" i="9" s="1"/>
  <c r="E410" i="9"/>
  <c r="D410" i="9"/>
  <c r="C410" i="9"/>
  <c r="E393" i="9"/>
  <c r="D393" i="9"/>
  <c r="C393" i="9"/>
  <c r="E385" i="9"/>
  <c r="D385" i="9"/>
  <c r="C385" i="9"/>
  <c r="E382" i="9"/>
  <c r="E374" i="9" s="1"/>
  <c r="D382" i="9"/>
  <c r="D374" i="9" s="1"/>
  <c r="C382" i="9"/>
  <c r="C374" i="9" s="1"/>
  <c r="E381" i="9"/>
  <c r="E373" i="9" s="1"/>
  <c r="D381" i="9"/>
  <c r="D373" i="9" s="1"/>
  <c r="C381" i="9"/>
  <c r="C373" i="9" s="1"/>
  <c r="E380" i="9"/>
  <c r="E372" i="9" s="1"/>
  <c r="D380" i="9"/>
  <c r="D372" i="9" s="1"/>
  <c r="C380" i="9"/>
  <c r="C372" i="9" s="1"/>
  <c r="E379" i="9"/>
  <c r="E371" i="9" s="1"/>
  <c r="D379" i="9"/>
  <c r="D371" i="9" s="1"/>
  <c r="C379" i="9"/>
  <c r="C371" i="9" s="1"/>
  <c r="E378" i="9"/>
  <c r="D378" i="9"/>
  <c r="D370" i="9" s="1"/>
  <c r="C378" i="9"/>
  <c r="E377" i="9"/>
  <c r="E369" i="9" s="1"/>
  <c r="D377" i="9"/>
  <c r="D369" i="9" s="1"/>
  <c r="C377" i="9"/>
  <c r="C369" i="9" s="1"/>
  <c r="E366" i="9"/>
  <c r="D366" i="9"/>
  <c r="C366" i="9"/>
  <c r="E359" i="9"/>
  <c r="D359" i="9"/>
  <c r="C359" i="9"/>
  <c r="E357" i="9"/>
  <c r="D357" i="9"/>
  <c r="C357" i="9"/>
  <c r="E350" i="9"/>
  <c r="D350" i="9"/>
  <c r="C350" i="9"/>
  <c r="E330" i="9"/>
  <c r="D330" i="9"/>
  <c r="C347" i="9"/>
  <c r="C330" i="9" s="1"/>
  <c r="E346" i="9"/>
  <c r="D329" i="9"/>
  <c r="C346" i="9"/>
  <c r="C329" i="9" s="1"/>
  <c r="E345" i="9"/>
  <c r="E328" i="9" s="1"/>
  <c r="D345" i="9"/>
  <c r="D328" i="9" s="1"/>
  <c r="C345" i="9"/>
  <c r="C328" i="9" s="1"/>
  <c r="E344" i="9"/>
  <c r="E327" i="9" s="1"/>
  <c r="D344" i="9"/>
  <c r="D327" i="9" s="1"/>
  <c r="C344" i="9"/>
  <c r="C327" i="9" s="1"/>
  <c r="D326" i="9"/>
  <c r="C343" i="9"/>
  <c r="C326" i="9" s="1"/>
  <c r="E342" i="9"/>
  <c r="E325" i="9" s="1"/>
  <c r="D342" i="9"/>
  <c r="C342" i="9"/>
  <c r="C325" i="9" s="1"/>
  <c r="E339" i="9"/>
  <c r="D339" i="9"/>
  <c r="C339" i="9"/>
  <c r="E332" i="9"/>
  <c r="D332" i="9"/>
  <c r="C332" i="9"/>
  <c r="E329" i="9"/>
  <c r="E322" i="9"/>
  <c r="D322" i="9"/>
  <c r="C322" i="9"/>
  <c r="E315" i="9"/>
  <c r="D315" i="9"/>
  <c r="C315" i="9"/>
  <c r="E313" i="9"/>
  <c r="D313" i="9"/>
  <c r="C313" i="9"/>
  <c r="E306" i="9"/>
  <c r="D306" i="9"/>
  <c r="C306" i="9"/>
  <c r="E304" i="9"/>
  <c r="D304" i="9"/>
  <c r="C304" i="9"/>
  <c r="E303" i="9"/>
  <c r="D303" i="9"/>
  <c r="C303" i="9"/>
  <c r="E302" i="9"/>
  <c r="D302" i="9"/>
  <c r="C302" i="9"/>
  <c r="E301" i="9"/>
  <c r="D301" i="9"/>
  <c r="C301" i="9"/>
  <c r="E300" i="9"/>
  <c r="D300" i="9"/>
  <c r="C300" i="9"/>
  <c r="E299" i="9"/>
  <c r="D299" i="9"/>
  <c r="C299" i="9"/>
  <c r="E296" i="9"/>
  <c r="D296" i="9"/>
  <c r="C296" i="9"/>
  <c r="E289" i="9"/>
  <c r="D289" i="9"/>
  <c r="C289" i="9"/>
  <c r="E287" i="9"/>
  <c r="D287" i="9"/>
  <c r="C287" i="9"/>
  <c r="E280" i="9"/>
  <c r="D280" i="9"/>
  <c r="C280" i="9"/>
  <c r="E278" i="9"/>
  <c r="D278" i="9"/>
  <c r="C278" i="9"/>
  <c r="E271" i="9"/>
  <c r="D271" i="9"/>
  <c r="C271" i="9"/>
  <c r="E269" i="9"/>
  <c r="D269" i="9"/>
  <c r="C269" i="9"/>
  <c r="E262" i="9"/>
  <c r="D262" i="9"/>
  <c r="C262" i="9"/>
  <c r="E260" i="9"/>
  <c r="D260" i="9"/>
  <c r="C260" i="9"/>
  <c r="E259" i="9"/>
  <c r="D259" i="9"/>
  <c r="C259" i="9"/>
  <c r="E258" i="9"/>
  <c r="D258" i="9"/>
  <c r="C258" i="9"/>
  <c r="E257" i="9"/>
  <c r="D257" i="9"/>
  <c r="C257" i="9"/>
  <c r="E256" i="9"/>
  <c r="D256" i="9"/>
  <c r="C256" i="9"/>
  <c r="E255" i="9"/>
  <c r="D255" i="9"/>
  <c r="C255" i="9"/>
  <c r="E236" i="9"/>
  <c r="D236" i="9"/>
  <c r="C236" i="9"/>
  <c r="E229" i="9"/>
  <c r="D229" i="9"/>
  <c r="C229" i="9"/>
  <c r="E213" i="9"/>
  <c r="D213" i="9"/>
  <c r="C213" i="9"/>
  <c r="E211" i="9"/>
  <c r="D211" i="9"/>
  <c r="C211" i="9"/>
  <c r="E204" i="9"/>
  <c r="D204" i="9"/>
  <c r="C204" i="9"/>
  <c r="E179" i="9"/>
  <c r="D179" i="9"/>
  <c r="C179" i="9"/>
  <c r="E177" i="9"/>
  <c r="D177" i="9"/>
  <c r="C177" i="9"/>
  <c r="E170" i="9"/>
  <c r="D170" i="9"/>
  <c r="C170" i="9"/>
  <c r="E168" i="9"/>
  <c r="D168" i="9"/>
  <c r="C168" i="9"/>
  <c r="E161" i="9"/>
  <c r="D161" i="9"/>
  <c r="C161" i="9"/>
  <c r="E159" i="9"/>
  <c r="D159" i="9"/>
  <c r="C159" i="9"/>
  <c r="E152" i="9"/>
  <c r="D152" i="9"/>
  <c r="C152" i="9"/>
  <c r="E143" i="9"/>
  <c r="D143" i="9"/>
  <c r="C143" i="9"/>
  <c r="E141" i="9"/>
  <c r="D141" i="9"/>
  <c r="C141" i="9"/>
  <c r="E134" i="9"/>
  <c r="D134" i="9"/>
  <c r="C134" i="9"/>
  <c r="E124" i="9"/>
  <c r="D124" i="9"/>
  <c r="C124" i="9"/>
  <c r="E117" i="9"/>
  <c r="D117" i="9"/>
  <c r="C117" i="9"/>
  <c r="E107" i="9"/>
  <c r="D107" i="9"/>
  <c r="C107" i="9"/>
  <c r="E100" i="9"/>
  <c r="D100" i="9"/>
  <c r="C100" i="9"/>
  <c r="E97" i="9"/>
  <c r="D97" i="9"/>
  <c r="C97" i="9"/>
  <c r="E90" i="9"/>
  <c r="D90" i="9"/>
  <c r="C90" i="9"/>
  <c r="E88" i="9"/>
  <c r="D88" i="9"/>
  <c r="C88" i="9"/>
  <c r="E81" i="9"/>
  <c r="D81" i="9"/>
  <c r="C81" i="9"/>
  <c r="E70" i="9"/>
  <c r="D70" i="9"/>
  <c r="C70" i="9"/>
  <c r="E63" i="9"/>
  <c r="D63" i="9"/>
  <c r="C63" i="9"/>
  <c r="E61" i="9"/>
  <c r="D61" i="9"/>
  <c r="C61" i="9"/>
  <c r="E54" i="9"/>
  <c r="D54" i="9"/>
  <c r="C54" i="9"/>
  <c r="E52" i="9"/>
  <c r="D52" i="9"/>
  <c r="C52" i="9"/>
  <c r="E51" i="9"/>
  <c r="D51" i="9"/>
  <c r="C51" i="9"/>
  <c r="E50" i="9"/>
  <c r="D50" i="9"/>
  <c r="C50" i="9"/>
  <c r="E49" i="9"/>
  <c r="D49" i="9"/>
  <c r="C49" i="9"/>
  <c r="E48" i="9"/>
  <c r="D48" i="9"/>
  <c r="C48" i="9"/>
  <c r="E47" i="9"/>
  <c r="D47" i="9"/>
  <c r="C47" i="9"/>
  <c r="E44" i="9"/>
  <c r="D44" i="9"/>
  <c r="C44" i="9"/>
  <c r="E37" i="9"/>
  <c r="D37" i="9"/>
  <c r="C37" i="9"/>
  <c r="E35" i="9"/>
  <c r="D35" i="9"/>
  <c r="E34" i="9"/>
  <c r="D34" i="9"/>
  <c r="C34" i="9"/>
  <c r="E33" i="9"/>
  <c r="D33" i="9"/>
  <c r="C33" i="9"/>
  <c r="E32" i="9"/>
  <c r="D32" i="9"/>
  <c r="C32" i="9"/>
  <c r="E31" i="9"/>
  <c r="D31" i="9"/>
  <c r="C31" i="9"/>
  <c r="E30" i="9"/>
  <c r="D30" i="9"/>
  <c r="C30" i="9"/>
  <c r="C434" i="9" l="1"/>
  <c r="D434" i="9"/>
  <c r="E434" i="9"/>
  <c r="C473" i="9"/>
  <c r="D474" i="9"/>
  <c r="E475" i="9"/>
  <c r="C113" i="9"/>
  <c r="E472" i="9"/>
  <c r="C474" i="9"/>
  <c r="D475" i="9"/>
  <c r="C470" i="9"/>
  <c r="D248" i="9"/>
  <c r="C247" i="9"/>
  <c r="C111" i="9"/>
  <c r="D470" i="9"/>
  <c r="E25" i="9"/>
  <c r="E250" i="9"/>
  <c r="C472" i="9"/>
  <c r="D473" i="9"/>
  <c r="E474" i="9"/>
  <c r="D112" i="9"/>
  <c r="E113" i="9"/>
  <c r="C115" i="9"/>
  <c r="D472" i="9"/>
  <c r="E473" i="9"/>
  <c r="C475" i="9"/>
  <c r="E470" i="9"/>
  <c r="C22" i="9"/>
  <c r="C248" i="9"/>
  <c r="D249" i="9"/>
  <c r="C252" i="9"/>
  <c r="E376" i="9"/>
  <c r="D479" i="9"/>
  <c r="C376" i="9"/>
  <c r="C26" i="9"/>
  <c r="C251" i="9"/>
  <c r="E24" i="9"/>
  <c r="D27" i="9"/>
  <c r="E249" i="9"/>
  <c r="D252" i="9"/>
  <c r="E23" i="9"/>
  <c r="D26" i="9"/>
  <c r="C23" i="9"/>
  <c r="D110" i="9"/>
  <c r="E111" i="9"/>
  <c r="D114" i="9"/>
  <c r="E115" i="9"/>
  <c r="E112" i="9"/>
  <c r="C114" i="9"/>
  <c r="D115" i="9"/>
  <c r="E298" i="9"/>
  <c r="D24" i="9"/>
  <c r="C27" i="9"/>
  <c r="C72" i="9"/>
  <c r="C401" i="9"/>
  <c r="D401" i="9"/>
  <c r="E46" i="9"/>
  <c r="C46" i="9"/>
  <c r="D46" i="9"/>
  <c r="D72" i="9"/>
  <c r="C341" i="9"/>
  <c r="D29" i="9"/>
  <c r="C25" i="9"/>
  <c r="E27" i="9"/>
  <c r="D221" i="9"/>
  <c r="C298" i="9"/>
  <c r="E401" i="9"/>
  <c r="E528" i="9"/>
  <c r="C577" i="9"/>
  <c r="E29" i="9"/>
  <c r="C29" i="9"/>
  <c r="D25" i="9"/>
  <c r="E26" i="9"/>
  <c r="C126" i="9"/>
  <c r="E254" i="9"/>
  <c r="C249" i="9"/>
  <c r="D250" i="9"/>
  <c r="E251" i="9"/>
  <c r="D341" i="9"/>
  <c r="E341" i="9"/>
  <c r="D368" i="9"/>
  <c r="E370" i="9"/>
  <c r="E368" i="9" s="1"/>
  <c r="E442" i="9"/>
  <c r="C528" i="9"/>
  <c r="D530" i="9"/>
  <c r="D528" i="9" s="1"/>
  <c r="C196" i="9"/>
  <c r="D196" i="9"/>
  <c r="C221" i="9"/>
  <c r="D254" i="9"/>
  <c r="D442" i="9"/>
  <c r="D637" i="9"/>
  <c r="D247" i="9"/>
  <c r="C250" i="9"/>
  <c r="D251" i="9"/>
  <c r="E252" i="9"/>
  <c r="E577" i="9"/>
  <c r="C597" i="9"/>
  <c r="E196" i="9"/>
  <c r="E221" i="9"/>
  <c r="C112" i="9"/>
  <c r="D113" i="9"/>
  <c r="E114" i="9"/>
  <c r="D577" i="9"/>
  <c r="C637" i="9"/>
  <c r="D126" i="9"/>
  <c r="D22" i="9"/>
  <c r="E72" i="9"/>
  <c r="D23" i="9"/>
  <c r="C324" i="9"/>
  <c r="E629" i="9"/>
  <c r="E22" i="9"/>
  <c r="C24" i="9"/>
  <c r="E110" i="9"/>
  <c r="E126" i="9"/>
  <c r="E247" i="9"/>
  <c r="C254" i="9"/>
  <c r="C370" i="9"/>
  <c r="C368" i="9" s="1"/>
  <c r="D376" i="9"/>
  <c r="C442" i="9"/>
  <c r="C479" i="9"/>
  <c r="C471" i="9" s="1"/>
  <c r="C630" i="9"/>
  <c r="C629" i="9" s="1"/>
  <c r="D631" i="9"/>
  <c r="D629" i="9" s="1"/>
  <c r="E637" i="9"/>
  <c r="C110" i="9"/>
  <c r="D111" i="9"/>
  <c r="D298" i="9"/>
  <c r="D325" i="9"/>
  <c r="D324" i="9" s="1"/>
  <c r="E326" i="9"/>
  <c r="E324" i="9" s="1"/>
  <c r="E479" i="9"/>
  <c r="E471" i="9" s="1"/>
  <c r="E248" i="9"/>
  <c r="E17" i="9" l="1"/>
  <c r="C21" i="9"/>
  <c r="C246" i="9"/>
  <c r="D477" i="9"/>
  <c r="D471" i="9"/>
  <c r="D469" i="9" s="1"/>
  <c r="C19" i="9"/>
  <c r="D17" i="9"/>
  <c r="D18" i="9"/>
  <c r="C17" i="9"/>
  <c r="D16" i="9"/>
  <c r="E19" i="9"/>
  <c r="C18" i="9"/>
  <c r="D246" i="9"/>
  <c r="E18" i="9"/>
  <c r="E16" i="9"/>
  <c r="D19" i="9"/>
  <c r="E109" i="9"/>
  <c r="E469" i="9"/>
  <c r="D109" i="9"/>
  <c r="C469" i="9"/>
  <c r="C477" i="9"/>
  <c r="C109" i="9"/>
  <c r="C16" i="9"/>
  <c r="D21" i="9"/>
  <c r="E477" i="9"/>
  <c r="C15" i="9"/>
  <c r="E15" i="9"/>
  <c r="C14" i="9"/>
  <c r="D14" i="9"/>
  <c r="E246" i="9"/>
  <c r="E21" i="9"/>
  <c r="E14" i="9"/>
  <c r="D15" i="9" l="1"/>
  <c r="D13" i="9" s="1"/>
  <c r="E13" i="9"/>
  <c r="C13" i="9"/>
  <c r="F20" i="7"/>
  <c r="F28" i="7"/>
  <c r="F36" i="7"/>
  <c r="F38" i="7"/>
  <c r="F39" i="7"/>
  <c r="F40" i="7"/>
  <c r="F41" i="7"/>
  <c r="F42" i="7"/>
  <c r="F43" i="7"/>
  <c r="F45" i="7"/>
  <c r="F47" i="7"/>
  <c r="F53" i="7"/>
  <c r="F55" i="7"/>
  <c r="F56" i="7"/>
  <c r="F57" i="7"/>
  <c r="F58" i="7"/>
  <c r="F59" i="7"/>
  <c r="F60" i="7"/>
  <c r="F62" i="7"/>
  <c r="F64" i="7"/>
  <c r="F65" i="7"/>
  <c r="F66" i="7"/>
  <c r="F67" i="7"/>
  <c r="F68" i="7"/>
  <c r="F69" i="7"/>
  <c r="F71" i="7"/>
  <c r="F79" i="7"/>
  <c r="F80" i="7"/>
  <c r="F82" i="7"/>
  <c r="F83" i="7"/>
  <c r="F84" i="7"/>
  <c r="F85" i="7"/>
  <c r="F86" i="7"/>
  <c r="F87" i="7"/>
  <c r="F89" i="7"/>
  <c r="F91" i="7"/>
  <c r="F92" i="7"/>
  <c r="F93" i="7"/>
  <c r="F94" i="7"/>
  <c r="F95" i="7"/>
  <c r="F96" i="7"/>
  <c r="F98" i="7"/>
  <c r="F99" i="7"/>
  <c r="F101" i="7"/>
  <c r="F102" i="7"/>
  <c r="F103" i="7"/>
  <c r="F104" i="7"/>
  <c r="F105" i="7"/>
  <c r="F106" i="7"/>
  <c r="F108" i="7"/>
  <c r="F110" i="7"/>
  <c r="F111" i="7"/>
  <c r="F112" i="7"/>
  <c r="F113" i="7"/>
  <c r="F114" i="7"/>
  <c r="F115" i="7"/>
  <c r="F117" i="7"/>
  <c r="F119" i="7"/>
  <c r="F120" i="7"/>
  <c r="F121" i="7"/>
  <c r="F122" i="7"/>
  <c r="F123" i="7"/>
  <c r="F124" i="7"/>
  <c r="F126" i="7"/>
  <c r="F128" i="7"/>
  <c r="F129" i="7"/>
  <c r="F130" i="7"/>
  <c r="F131" i="7"/>
  <c r="F132" i="7"/>
  <c r="F133" i="7"/>
  <c r="F135" i="7"/>
  <c r="F137" i="7"/>
  <c r="F138" i="7"/>
  <c r="F139" i="7"/>
  <c r="F140" i="7"/>
  <c r="F141" i="7"/>
  <c r="F142" i="7"/>
  <c r="F143" i="7"/>
  <c r="F144" i="7"/>
  <c r="F152" i="7"/>
  <c r="F154" i="7"/>
  <c r="F155" i="7"/>
  <c r="F156" i="7"/>
  <c r="F157" i="7"/>
  <c r="F158" i="7"/>
  <c r="F159" i="7"/>
  <c r="F161" i="7"/>
  <c r="F163" i="7"/>
  <c r="F169" i="7"/>
  <c r="F171" i="7"/>
  <c r="F173" i="7"/>
  <c r="F174" i="7"/>
  <c r="F175" i="7"/>
  <c r="F176" i="7"/>
  <c r="F178" i="7"/>
  <c r="F180" i="7"/>
  <c r="F181" i="7"/>
  <c r="F182" i="7"/>
  <c r="F183" i="7"/>
  <c r="F184" i="7"/>
  <c r="F185" i="7"/>
  <c r="F186" i="7"/>
  <c r="F187" i="7"/>
  <c r="F189" i="7"/>
  <c r="F191" i="7"/>
  <c r="F192" i="7"/>
  <c r="F193" i="7"/>
  <c r="F194" i="7"/>
  <c r="F196" i="7"/>
  <c r="F198" i="7"/>
  <c r="F200" i="7"/>
  <c r="F201" i="7"/>
  <c r="F202" i="7"/>
  <c r="F203" i="7"/>
  <c r="F205" i="7"/>
  <c r="F207" i="7"/>
  <c r="F208" i="7"/>
  <c r="F209" i="7"/>
  <c r="F210" i="7"/>
  <c r="F211" i="7"/>
  <c r="F212" i="7"/>
  <c r="F214" i="7"/>
  <c r="F216" i="7"/>
  <c r="F218" i="7"/>
  <c r="F219" i="7"/>
  <c r="F220" i="7"/>
  <c r="F221" i="7"/>
  <c r="F223" i="7"/>
  <c r="F225" i="7"/>
  <c r="F226" i="7"/>
  <c r="F227" i="7"/>
  <c r="F228" i="7"/>
  <c r="F229" i="7"/>
  <c r="F230" i="7"/>
  <c r="F232" i="7"/>
  <c r="F234" i="7"/>
  <c r="F235" i="7"/>
  <c r="F236" i="7"/>
  <c r="F237" i="7"/>
  <c r="F238" i="7"/>
  <c r="F239" i="7"/>
  <c r="F241" i="7"/>
  <c r="F243" i="7"/>
  <c r="F244" i="7"/>
  <c r="F245" i="7"/>
  <c r="F246" i="7"/>
  <c r="F247" i="7"/>
  <c r="F248" i="7"/>
  <c r="F249" i="7"/>
  <c r="F250" i="7"/>
  <c r="F252" i="7"/>
  <c r="F253" i="7"/>
  <c r="F254" i="7"/>
  <c r="F255" i="7"/>
  <c r="F256" i="7"/>
  <c r="F257" i="7"/>
  <c r="F258" i="7"/>
  <c r="F266" i="7"/>
  <c r="F267" i="7"/>
  <c r="F268" i="7"/>
  <c r="F269" i="7"/>
  <c r="F270" i="7"/>
  <c r="F271" i="7"/>
  <c r="F272" i="7"/>
  <c r="F273" i="7"/>
  <c r="F275" i="7"/>
  <c r="F277" i="7"/>
  <c r="F278" i="7"/>
  <c r="F279" i="7"/>
  <c r="F280" i="7"/>
  <c r="F281" i="7"/>
  <c r="F282" i="7"/>
  <c r="F284" i="7"/>
  <c r="F286" i="7"/>
  <c r="F287" i="7"/>
  <c r="F288" i="7"/>
  <c r="F289" i="7"/>
  <c r="F290" i="7"/>
  <c r="F291" i="7"/>
  <c r="F293" i="7"/>
  <c r="F295" i="7"/>
  <c r="F296" i="7"/>
  <c r="F297" i="7"/>
  <c r="F298" i="7"/>
  <c r="F299" i="7"/>
  <c r="F300" i="7"/>
  <c r="F301" i="7"/>
  <c r="F309" i="7"/>
  <c r="F311" i="7"/>
  <c r="F312" i="7"/>
  <c r="F313" i="7"/>
  <c r="F314" i="7"/>
  <c r="F315" i="7"/>
  <c r="F316" i="7"/>
  <c r="F318" i="7"/>
  <c r="F326" i="7"/>
  <c r="F331" i="7"/>
  <c r="F334" i="7"/>
  <c r="F336" i="7"/>
  <c r="F337" i="7"/>
  <c r="F338" i="7"/>
  <c r="F339" i="7"/>
  <c r="F340" i="7"/>
  <c r="F341" i="7"/>
  <c r="F343" i="7"/>
  <c r="F345" i="7"/>
  <c r="F346" i="7"/>
  <c r="F347" i="7"/>
  <c r="F348" i="7"/>
  <c r="F349" i="7"/>
  <c r="F350" i="7"/>
  <c r="F351" i="7"/>
  <c r="F352" i="7"/>
  <c r="F354" i="7"/>
  <c r="F355" i="7"/>
  <c r="F356" i="7"/>
  <c r="F357" i="7"/>
  <c r="F358" i="7"/>
  <c r="F359" i="7"/>
  <c r="F361" i="7"/>
  <c r="F363" i="7"/>
  <c r="F364" i="7"/>
  <c r="F365" i="7"/>
  <c r="F366" i="7"/>
  <c r="F367" i="7"/>
  <c r="F368" i="7"/>
  <c r="F370" i="7"/>
  <c r="F378" i="7"/>
  <c r="F380" i="7"/>
  <c r="F381" i="7"/>
  <c r="F382" i="7"/>
  <c r="F383" i="7"/>
  <c r="F384" i="7"/>
  <c r="F385" i="7"/>
  <c r="F387" i="7"/>
  <c r="F389" i="7"/>
  <c r="F390" i="7"/>
  <c r="F391" i="7"/>
  <c r="F392" i="7"/>
  <c r="F393" i="7"/>
  <c r="F394" i="7"/>
  <c r="F396" i="7"/>
  <c r="F404" i="7"/>
  <c r="F406" i="7"/>
  <c r="F407" i="7"/>
  <c r="F408" i="7"/>
  <c r="F409" i="7"/>
  <c r="F410" i="7"/>
  <c r="F411" i="7"/>
  <c r="F413" i="7"/>
  <c r="F421" i="7"/>
  <c r="F422" i="7"/>
  <c r="F424" i="7"/>
  <c r="F426" i="7"/>
  <c r="F427" i="7"/>
  <c r="F428" i="7"/>
  <c r="F431" i="7"/>
  <c r="F433" i="7"/>
  <c r="F434" i="7"/>
  <c r="F435" i="7"/>
  <c r="F436" i="7"/>
  <c r="F437" i="7"/>
  <c r="F438" i="7"/>
  <c r="F440" i="7"/>
  <c r="F448" i="7"/>
  <c r="F456" i="7"/>
  <c r="F457" i="7"/>
  <c r="F459" i="7"/>
  <c r="F460" i="7"/>
  <c r="F461" i="7"/>
  <c r="F462" i="7"/>
  <c r="F463" i="7"/>
  <c r="F464" i="7"/>
  <c r="F465" i="7"/>
  <c r="F467" i="7"/>
  <c r="F468" i="7"/>
  <c r="F469" i="7"/>
  <c r="F470" i="7"/>
  <c r="F471" i="7"/>
  <c r="F472" i="7"/>
  <c r="F473" i="7"/>
  <c r="F481" i="7"/>
  <c r="F482" i="7"/>
  <c r="F484" i="7"/>
  <c r="F485" i="7"/>
  <c r="F486" i="7"/>
  <c r="F487" i="7"/>
  <c r="F488" i="7"/>
  <c r="F489" i="7"/>
  <c r="F490" i="7"/>
  <c r="F492" i="7"/>
  <c r="F493" i="7"/>
  <c r="F494" i="7"/>
  <c r="F495" i="7"/>
  <c r="F496" i="7"/>
  <c r="F497" i="7"/>
  <c r="F498" i="7"/>
  <c r="F500" i="7"/>
  <c r="F501" i="7"/>
  <c r="F502" i="7"/>
  <c r="F503" i="7"/>
  <c r="F504" i="7"/>
  <c r="F505" i="7"/>
  <c r="F506" i="7"/>
  <c r="F508" i="7"/>
  <c r="F509" i="7"/>
  <c r="F510" i="7"/>
  <c r="F511" i="7"/>
  <c r="F512" i="7"/>
  <c r="F513" i="7"/>
  <c r="F514" i="7"/>
  <c r="F516" i="7"/>
  <c r="F517" i="7"/>
  <c r="F518" i="7"/>
  <c r="F519" i="7"/>
  <c r="F520" i="7"/>
  <c r="F521" i="7"/>
  <c r="F522" i="7"/>
  <c r="F524" i="7"/>
  <c r="F525" i="7"/>
  <c r="F526" i="7"/>
  <c r="F527" i="7"/>
  <c r="F528" i="7"/>
  <c r="F529" i="7"/>
  <c r="F530" i="7"/>
  <c r="F532" i="7"/>
  <c r="F534" i="7"/>
  <c r="F535" i="7"/>
  <c r="F536" i="7"/>
  <c r="F537" i="7"/>
  <c r="F538" i="7"/>
  <c r="F544" i="7"/>
  <c r="F546" i="7"/>
  <c r="F554" i="7"/>
  <c r="F555" i="7"/>
  <c r="F557" i="7"/>
  <c r="F558" i="7"/>
  <c r="F559" i="7"/>
  <c r="F560" i="7"/>
  <c r="F561" i="7"/>
  <c r="F562" i="7"/>
  <c r="F564" i="7"/>
  <c r="F566" i="7"/>
  <c r="F567" i="7"/>
  <c r="F568" i="7"/>
  <c r="F569" i="7"/>
  <c r="F570" i="7"/>
  <c r="F571" i="7"/>
  <c r="F573" i="7"/>
  <c r="F575" i="7"/>
  <c r="F576" i="7"/>
  <c r="F577" i="7"/>
  <c r="F578" i="7"/>
  <c r="F579" i="7"/>
  <c r="F580" i="7"/>
  <c r="F582" i="7"/>
  <c r="F584" i="7"/>
  <c r="F585" i="7"/>
  <c r="F586" i="7"/>
  <c r="F587" i="7"/>
  <c r="F588" i="7"/>
  <c r="F589" i="7"/>
  <c r="F591" i="7"/>
  <c r="F599" i="7"/>
  <c r="F607" i="7"/>
  <c r="F608" i="7"/>
  <c r="F609" i="7"/>
  <c r="F610" i="7"/>
  <c r="F611" i="7"/>
  <c r="F612" i="7"/>
  <c r="F613" i="7"/>
  <c r="F614" i="7"/>
  <c r="F616" i="7"/>
  <c r="F618" i="7"/>
  <c r="F619" i="7"/>
  <c r="F620" i="7"/>
  <c r="F621" i="7"/>
  <c r="F622" i="7"/>
  <c r="F623" i="7"/>
  <c r="F625" i="7"/>
  <c r="F627" i="7"/>
  <c r="F628" i="7"/>
  <c r="F629" i="7"/>
  <c r="F630" i="7"/>
  <c r="F631" i="7"/>
  <c r="F632" i="7"/>
  <c r="F634" i="7"/>
  <c r="F636" i="7"/>
  <c r="F637" i="7"/>
  <c r="F638" i="7"/>
  <c r="F639" i="7"/>
  <c r="F640" i="7"/>
  <c r="F641" i="7"/>
  <c r="F642" i="7"/>
  <c r="F644" i="7"/>
  <c r="F646" i="7"/>
  <c r="F647" i="7"/>
  <c r="F648" i="7"/>
  <c r="F649" i="7"/>
  <c r="F650" i="7"/>
  <c r="F652" i="7"/>
  <c r="F658" i="7"/>
  <c r="F660" i="7"/>
  <c r="F662" i="7"/>
  <c r="F663" i="7"/>
  <c r="F664" i="7"/>
  <c r="F665" i="7"/>
  <c r="F666" i="7"/>
  <c r="F668" i="7"/>
  <c r="F669" i="7"/>
  <c r="F670" i="7"/>
  <c r="F671" i="7"/>
  <c r="F672" i="7"/>
  <c r="F673" i="7"/>
  <c r="F674" i="7"/>
  <c r="F676" i="7"/>
  <c r="F678" i="7"/>
  <c r="F679" i="7"/>
  <c r="F680" i="7"/>
  <c r="F681" i="7"/>
  <c r="F682" i="7"/>
  <c r="F684" i="7"/>
  <c r="F685" i="7"/>
  <c r="F686" i="7"/>
  <c r="F687" i="7"/>
  <c r="F688" i="7"/>
  <c r="F689" i="7"/>
  <c r="F690" i="7"/>
  <c r="F691" i="7"/>
  <c r="F693" i="7"/>
  <c r="F695" i="7"/>
  <c r="F696" i="7"/>
  <c r="F697" i="7"/>
  <c r="F698" i="7"/>
  <c r="F699" i="7"/>
  <c r="F701" i="7"/>
  <c r="F702" i="7"/>
  <c r="F703" i="7"/>
  <c r="F704" i="7"/>
  <c r="F705" i="7"/>
  <c r="F706" i="7"/>
  <c r="F707" i="7"/>
  <c r="F708" i="7"/>
  <c r="F709" i="7"/>
  <c r="F710" i="7"/>
  <c r="F711" i="7"/>
  <c r="F712" i="7"/>
  <c r="F713" i="7"/>
  <c r="F714" i="7"/>
  <c r="F715" i="7"/>
  <c r="F716" i="7"/>
  <c r="F720" i="7"/>
  <c r="F724" i="7"/>
  <c r="F726" i="7"/>
  <c r="F727" i="7"/>
  <c r="F728" i="7"/>
  <c r="F729" i="7"/>
  <c r="F730" i="7"/>
  <c r="F731" i="7"/>
  <c r="F732" i="7"/>
  <c r="F733" i="7"/>
  <c r="F741" i="7"/>
  <c r="F743" i="7"/>
  <c r="F744" i="7"/>
  <c r="F745" i="7"/>
  <c r="F746" i="7"/>
  <c r="F747" i="7"/>
  <c r="F748" i="7"/>
  <c r="F749" i="7"/>
  <c r="F751" i="7"/>
  <c r="F752" i="7"/>
  <c r="F753" i="7"/>
  <c r="F754" i="7"/>
  <c r="F755" i="7"/>
  <c r="F756" i="7"/>
  <c r="F757" i="7"/>
  <c r="F759" i="7"/>
  <c r="F760" i="7"/>
  <c r="F761" i="7"/>
  <c r="F762" i="7"/>
  <c r="F763" i="7"/>
  <c r="F764" i="7"/>
  <c r="F765" i="7"/>
  <c r="F767" i="7"/>
  <c r="F768" i="7"/>
  <c r="F769" i="7"/>
  <c r="F770" i="7"/>
  <c r="F771" i="7"/>
  <c r="F772" i="7"/>
  <c r="F773" i="7"/>
  <c r="F775" i="7"/>
  <c r="F776" i="7"/>
  <c r="F777" i="7"/>
  <c r="F778" i="7"/>
  <c r="F779" i="7"/>
  <c r="F780" i="7"/>
  <c r="F781" i="7"/>
  <c r="F782" i="7"/>
  <c r="F784" i="7"/>
  <c r="F785" i="7"/>
  <c r="F786" i="7"/>
  <c r="F787" i="7"/>
  <c r="F788" i="7"/>
  <c r="F789" i="7"/>
  <c r="F790" i="7"/>
  <c r="F792" i="7"/>
  <c r="F793" i="7"/>
  <c r="F794" i="7"/>
  <c r="F795" i="7"/>
  <c r="F796" i="7"/>
  <c r="F797" i="7"/>
  <c r="F798" i="7"/>
  <c r="F804" i="7"/>
  <c r="F806" i="7"/>
  <c r="F808" i="7"/>
  <c r="F812" i="7"/>
  <c r="F814" i="7"/>
  <c r="F816" i="7"/>
  <c r="F817" i="7"/>
  <c r="F818" i="7"/>
  <c r="F819" i="7"/>
  <c r="F820" i="7"/>
  <c r="F821" i="7"/>
  <c r="F822" i="7"/>
  <c r="F823" i="7"/>
  <c r="F824" i="7"/>
  <c r="F826" i="7"/>
  <c r="F827" i="7"/>
  <c r="F828" i="7"/>
  <c r="F829" i="7"/>
  <c r="F830" i="7"/>
  <c r="F831" i="7"/>
  <c r="F832" i="7"/>
  <c r="F834" i="7"/>
  <c r="F835" i="7"/>
  <c r="F836" i="7"/>
  <c r="F837" i="7"/>
  <c r="F838" i="7"/>
  <c r="F839" i="7"/>
  <c r="E833" i="7"/>
  <c r="F833" i="7" s="1"/>
  <c r="D833" i="7"/>
  <c r="C833" i="7"/>
  <c r="E825" i="7"/>
  <c r="F825" i="7" s="1"/>
  <c r="D825" i="7"/>
  <c r="C825" i="7"/>
  <c r="E815" i="7"/>
  <c r="F815" i="7" s="1"/>
  <c r="D815" i="7"/>
  <c r="C815" i="7"/>
  <c r="E813" i="7"/>
  <c r="D813" i="7"/>
  <c r="D805" i="7" s="1"/>
  <c r="C813" i="7"/>
  <c r="C805" i="7" s="1"/>
  <c r="E812" i="7"/>
  <c r="D812" i="7"/>
  <c r="C812" i="7"/>
  <c r="C804" i="7" s="1"/>
  <c r="E811" i="7"/>
  <c r="D811" i="7"/>
  <c r="C811" i="7"/>
  <c r="E810" i="7"/>
  <c r="E802" i="7" s="1"/>
  <c r="F802" i="7" s="1"/>
  <c r="D810" i="7"/>
  <c r="D802" i="7" s="1"/>
  <c r="C810" i="7"/>
  <c r="E809" i="7"/>
  <c r="E801" i="7" s="1"/>
  <c r="D809" i="7"/>
  <c r="D801" i="7" s="1"/>
  <c r="C809" i="7"/>
  <c r="C801" i="7" s="1"/>
  <c r="E808" i="7"/>
  <c r="D808" i="7"/>
  <c r="C808" i="7"/>
  <c r="E805" i="7"/>
  <c r="F805" i="7" s="1"/>
  <c r="E804" i="7"/>
  <c r="D804" i="7"/>
  <c r="D803" i="7"/>
  <c r="C803" i="7"/>
  <c r="C802" i="7"/>
  <c r="E800" i="7"/>
  <c r="D800" i="7"/>
  <c r="E791" i="7"/>
  <c r="F791" i="7" s="1"/>
  <c r="D791" i="7"/>
  <c r="C791" i="7"/>
  <c r="E783" i="7"/>
  <c r="F783" i="7" s="1"/>
  <c r="D783" i="7"/>
  <c r="C783" i="7"/>
  <c r="E774" i="7"/>
  <c r="F774" i="7" s="1"/>
  <c r="D774" i="7"/>
  <c r="C774" i="7"/>
  <c r="E766" i="7"/>
  <c r="F766" i="7" s="1"/>
  <c r="D766" i="7"/>
  <c r="C766" i="7"/>
  <c r="E758" i="7"/>
  <c r="F758" i="7" s="1"/>
  <c r="D758" i="7"/>
  <c r="C758" i="7"/>
  <c r="E750" i="7"/>
  <c r="F750" i="7" s="1"/>
  <c r="D750" i="7"/>
  <c r="C750" i="7"/>
  <c r="E742" i="7"/>
  <c r="F742" i="7" s="1"/>
  <c r="D742" i="7"/>
  <c r="C742" i="7"/>
  <c r="E740" i="7"/>
  <c r="D740" i="7"/>
  <c r="D723" i="7" s="1"/>
  <c r="C740" i="7"/>
  <c r="C723" i="7" s="1"/>
  <c r="E739" i="7"/>
  <c r="F739" i="7" s="1"/>
  <c r="D739" i="7"/>
  <c r="C739" i="7"/>
  <c r="C722" i="7" s="1"/>
  <c r="E738" i="7"/>
  <c r="D738" i="7"/>
  <c r="C738" i="7"/>
  <c r="E737" i="7"/>
  <c r="E720" i="7" s="1"/>
  <c r="D737" i="7"/>
  <c r="D720" i="7" s="1"/>
  <c r="C737" i="7"/>
  <c r="E736" i="7"/>
  <c r="D736" i="7"/>
  <c r="D719" i="7" s="1"/>
  <c r="C736" i="7"/>
  <c r="C719" i="7" s="1"/>
  <c r="E735" i="7"/>
  <c r="F735" i="7" s="1"/>
  <c r="D735" i="7"/>
  <c r="C735" i="7"/>
  <c r="C718" i="7" s="1"/>
  <c r="E734" i="7"/>
  <c r="E725" i="7"/>
  <c r="F725" i="7" s="1"/>
  <c r="D725" i="7"/>
  <c r="C725" i="7"/>
  <c r="E723" i="7"/>
  <c r="F723" i="7" s="1"/>
  <c r="E722" i="7"/>
  <c r="F722" i="7" s="1"/>
  <c r="D722" i="7"/>
  <c r="D721" i="7"/>
  <c r="C721" i="7"/>
  <c r="C720" i="7"/>
  <c r="E719" i="7"/>
  <c r="F719" i="7" s="1"/>
  <c r="E718" i="7"/>
  <c r="F718" i="7" s="1"/>
  <c r="D718" i="7"/>
  <c r="E708" i="7"/>
  <c r="D708" i="7"/>
  <c r="C708" i="7"/>
  <c r="E700" i="7"/>
  <c r="F700" i="7" s="1"/>
  <c r="D700" i="7"/>
  <c r="C700" i="7"/>
  <c r="E694" i="7"/>
  <c r="F694" i="7" s="1"/>
  <c r="D694" i="7"/>
  <c r="D692" i="7" s="1"/>
  <c r="C694" i="7"/>
  <c r="C692" i="7" s="1"/>
  <c r="E683" i="7"/>
  <c r="F683" i="7" s="1"/>
  <c r="D683" i="7"/>
  <c r="C683" i="7"/>
  <c r="E677" i="7"/>
  <c r="F677" i="7" s="1"/>
  <c r="D677" i="7"/>
  <c r="D675" i="7" s="1"/>
  <c r="C677" i="7"/>
  <c r="E667" i="7"/>
  <c r="D667" i="7"/>
  <c r="C667" i="7"/>
  <c r="E661" i="7"/>
  <c r="E659" i="7" s="1"/>
  <c r="D661" i="7"/>
  <c r="C661" i="7"/>
  <c r="C659" i="7"/>
  <c r="E657" i="7"/>
  <c r="F657" i="7" s="1"/>
  <c r="D657" i="7"/>
  <c r="C657" i="7"/>
  <c r="E656" i="7"/>
  <c r="F656" i="7" s="1"/>
  <c r="D656" i="7"/>
  <c r="C656" i="7"/>
  <c r="E655" i="7"/>
  <c r="F655" i="7" s="1"/>
  <c r="D655" i="7"/>
  <c r="C655" i="7"/>
  <c r="E654" i="7"/>
  <c r="D654" i="7"/>
  <c r="C654" i="7"/>
  <c r="E652" i="7"/>
  <c r="D652" i="7"/>
  <c r="C652" i="7"/>
  <c r="E645" i="7"/>
  <c r="D645" i="7"/>
  <c r="D643" i="7" s="1"/>
  <c r="C645" i="7"/>
  <c r="E635" i="7"/>
  <c r="F635" i="7" s="1"/>
  <c r="D635" i="7"/>
  <c r="C635" i="7"/>
  <c r="E633" i="7"/>
  <c r="D633" i="7"/>
  <c r="C633" i="7"/>
  <c r="E626" i="7"/>
  <c r="F626" i="7" s="1"/>
  <c r="D626" i="7"/>
  <c r="C626" i="7"/>
  <c r="E624" i="7"/>
  <c r="F624" i="7" s="1"/>
  <c r="D624" i="7"/>
  <c r="C624" i="7"/>
  <c r="E617" i="7"/>
  <c r="F617" i="7" s="1"/>
  <c r="D617" i="7"/>
  <c r="C617" i="7"/>
  <c r="E615" i="7"/>
  <c r="D615" i="7"/>
  <c r="C615" i="7"/>
  <c r="E608" i="7"/>
  <c r="D608" i="7"/>
  <c r="C608" i="7"/>
  <c r="E606" i="7"/>
  <c r="F606" i="7" s="1"/>
  <c r="D606" i="7"/>
  <c r="C606" i="7"/>
  <c r="E605" i="7"/>
  <c r="F605" i="7" s="1"/>
  <c r="D605" i="7"/>
  <c r="D597" i="7" s="1"/>
  <c r="C605" i="7"/>
  <c r="E604" i="7"/>
  <c r="E596" i="7" s="1"/>
  <c r="D604" i="7"/>
  <c r="C604" i="7"/>
  <c r="C596" i="7" s="1"/>
  <c r="F596" i="7" s="1"/>
  <c r="E603" i="7"/>
  <c r="D603" i="7"/>
  <c r="C603" i="7"/>
  <c r="E602" i="7"/>
  <c r="E601" i="7"/>
  <c r="D601" i="7"/>
  <c r="D593" i="7" s="1"/>
  <c r="C601" i="7"/>
  <c r="C593" i="7" s="1"/>
  <c r="E598" i="7"/>
  <c r="F598" i="7" s="1"/>
  <c r="D598" i="7"/>
  <c r="C598" i="7"/>
  <c r="C597" i="7"/>
  <c r="E595" i="7"/>
  <c r="D595" i="7"/>
  <c r="E590" i="7"/>
  <c r="D590" i="7"/>
  <c r="C590" i="7"/>
  <c r="E583" i="7"/>
  <c r="D583" i="7"/>
  <c r="C583" i="7"/>
  <c r="E581" i="7"/>
  <c r="F581" i="7" s="1"/>
  <c r="D581" i="7"/>
  <c r="C581" i="7"/>
  <c r="E574" i="7"/>
  <c r="F574" i="7" s="1"/>
  <c r="D574" i="7"/>
  <c r="C574" i="7"/>
  <c r="E572" i="7"/>
  <c r="D572" i="7"/>
  <c r="C572" i="7"/>
  <c r="F572" i="7" s="1"/>
  <c r="E565" i="7"/>
  <c r="D565" i="7"/>
  <c r="C565" i="7"/>
  <c r="E563" i="7"/>
  <c r="F563" i="7" s="1"/>
  <c r="D563" i="7"/>
  <c r="C563" i="7"/>
  <c r="E556" i="7"/>
  <c r="F556" i="7" s="1"/>
  <c r="D556" i="7"/>
  <c r="C556" i="7"/>
  <c r="E553" i="7"/>
  <c r="D553" i="7"/>
  <c r="D545" i="7" s="1"/>
  <c r="C553" i="7"/>
  <c r="E552" i="7"/>
  <c r="F552" i="7" s="1"/>
  <c r="D552" i="7"/>
  <c r="C552" i="7"/>
  <c r="C544" i="7" s="1"/>
  <c r="E551" i="7"/>
  <c r="F551" i="7" s="1"/>
  <c r="D551" i="7"/>
  <c r="C551" i="7"/>
  <c r="C543" i="7" s="1"/>
  <c r="E550" i="7"/>
  <c r="D550" i="7"/>
  <c r="D542" i="7" s="1"/>
  <c r="C550" i="7"/>
  <c r="C542" i="7" s="1"/>
  <c r="E549" i="7"/>
  <c r="D549" i="7"/>
  <c r="D541" i="7" s="1"/>
  <c r="C549" i="7"/>
  <c r="C541" i="7" s="1"/>
  <c r="E548" i="7"/>
  <c r="F548" i="7" s="1"/>
  <c r="D548" i="7"/>
  <c r="D540" i="7" s="1"/>
  <c r="C548" i="7"/>
  <c r="C545" i="7"/>
  <c r="E544" i="7"/>
  <c r="D544" i="7"/>
  <c r="D543" i="7"/>
  <c r="E540" i="7"/>
  <c r="E533" i="7"/>
  <c r="D533" i="7"/>
  <c r="D531" i="7" s="1"/>
  <c r="C533" i="7"/>
  <c r="C531" i="7" s="1"/>
  <c r="E523" i="7"/>
  <c r="F523" i="7" s="1"/>
  <c r="D523" i="7"/>
  <c r="C523" i="7"/>
  <c r="E515" i="7"/>
  <c r="F515" i="7" s="1"/>
  <c r="D515" i="7"/>
  <c r="C515" i="7"/>
  <c r="E507" i="7"/>
  <c r="D507" i="7"/>
  <c r="C507" i="7"/>
  <c r="E499" i="7"/>
  <c r="D499" i="7"/>
  <c r="C499" i="7"/>
  <c r="E491" i="7"/>
  <c r="F491" i="7" s="1"/>
  <c r="D491" i="7"/>
  <c r="C491" i="7"/>
  <c r="E483" i="7"/>
  <c r="F483" i="7" s="1"/>
  <c r="D483" i="7"/>
  <c r="C483" i="7"/>
  <c r="E480" i="7"/>
  <c r="D480" i="7"/>
  <c r="C480" i="7"/>
  <c r="F480" i="7" s="1"/>
  <c r="E479" i="7"/>
  <c r="D479" i="7"/>
  <c r="C479" i="7"/>
  <c r="E478" i="7"/>
  <c r="F478" i="7" s="1"/>
  <c r="D478" i="7"/>
  <c r="C478" i="7"/>
  <c r="E477" i="7"/>
  <c r="F477" i="7" s="1"/>
  <c r="D477" i="7"/>
  <c r="C477" i="7"/>
  <c r="E476" i="7"/>
  <c r="F476" i="7" s="1"/>
  <c r="D476" i="7"/>
  <c r="C476" i="7"/>
  <c r="E475" i="7"/>
  <c r="D475" i="7"/>
  <c r="C475" i="7"/>
  <c r="E466" i="7"/>
  <c r="F466" i="7" s="1"/>
  <c r="D466" i="7"/>
  <c r="C466" i="7"/>
  <c r="E458" i="7"/>
  <c r="F458" i="7" s="1"/>
  <c r="D458" i="7"/>
  <c r="C458" i="7"/>
  <c r="E455" i="7"/>
  <c r="D455" i="7"/>
  <c r="C455" i="7"/>
  <c r="C447" i="7" s="1"/>
  <c r="E454" i="7"/>
  <c r="D454" i="7"/>
  <c r="D446" i="7" s="1"/>
  <c r="C454" i="7"/>
  <c r="E453" i="7"/>
  <c r="D453" i="7"/>
  <c r="D445" i="7" s="1"/>
  <c r="C453" i="7"/>
  <c r="C445" i="7" s="1"/>
  <c r="E452" i="7"/>
  <c r="F452" i="7" s="1"/>
  <c r="D452" i="7"/>
  <c r="C452" i="7"/>
  <c r="C444" i="7" s="1"/>
  <c r="E451" i="7"/>
  <c r="E443" i="7" s="1"/>
  <c r="D451" i="7"/>
  <c r="C451" i="7"/>
  <c r="E450" i="7"/>
  <c r="D450" i="7"/>
  <c r="C450" i="7"/>
  <c r="C442" i="7" s="1"/>
  <c r="D447" i="7"/>
  <c r="C446" i="7"/>
  <c r="E444" i="7"/>
  <c r="F444" i="7" s="1"/>
  <c r="D444" i="7"/>
  <c r="E442" i="7"/>
  <c r="E439" i="7"/>
  <c r="F439" i="7" s="1"/>
  <c r="D439" i="7"/>
  <c r="C439" i="7"/>
  <c r="E432" i="7"/>
  <c r="D432" i="7"/>
  <c r="C432" i="7"/>
  <c r="E425" i="7"/>
  <c r="D425" i="7"/>
  <c r="D430" i="7" s="1"/>
  <c r="C425" i="7"/>
  <c r="C430" i="7" s="1"/>
  <c r="C420" i="7"/>
  <c r="E419" i="7"/>
  <c r="E402" i="7" s="1"/>
  <c r="D419" i="7"/>
  <c r="D402" i="7" s="1"/>
  <c r="C419" i="7"/>
  <c r="C402" i="7" s="1"/>
  <c r="E418" i="7"/>
  <c r="D418" i="7"/>
  <c r="D401" i="7" s="1"/>
  <c r="C418" i="7"/>
  <c r="C401" i="7" s="1"/>
  <c r="E417" i="7"/>
  <c r="D417" i="7"/>
  <c r="C417" i="7"/>
  <c r="C400" i="7" s="1"/>
  <c r="E416" i="7"/>
  <c r="D416" i="7"/>
  <c r="D399" i="7" s="1"/>
  <c r="E415" i="7"/>
  <c r="F415" i="7" s="1"/>
  <c r="D415" i="7"/>
  <c r="C415" i="7"/>
  <c r="E412" i="7"/>
  <c r="F412" i="7" s="1"/>
  <c r="D412" i="7"/>
  <c r="C412" i="7"/>
  <c r="E405" i="7"/>
  <c r="F405" i="7" s="1"/>
  <c r="D405" i="7"/>
  <c r="C405" i="7"/>
  <c r="C403" i="7"/>
  <c r="E401" i="7"/>
  <c r="F401" i="7" s="1"/>
  <c r="D400" i="7"/>
  <c r="E395" i="7"/>
  <c r="F395" i="7" s="1"/>
  <c r="D395" i="7"/>
  <c r="C395" i="7"/>
  <c r="E388" i="7"/>
  <c r="F388" i="7" s="1"/>
  <c r="D388" i="7"/>
  <c r="C388" i="7"/>
  <c r="E386" i="7"/>
  <c r="F386" i="7" s="1"/>
  <c r="D386" i="7"/>
  <c r="C386" i="7"/>
  <c r="E379" i="7"/>
  <c r="F379" i="7" s="1"/>
  <c r="D379" i="7"/>
  <c r="C379" i="7"/>
  <c r="E377" i="7"/>
  <c r="D377" i="7"/>
  <c r="C377" i="7"/>
  <c r="C325" i="7" s="1"/>
  <c r="E376" i="7"/>
  <c r="D376" i="7"/>
  <c r="C376" i="7"/>
  <c r="E375" i="7"/>
  <c r="F375" i="7" s="1"/>
  <c r="D375" i="7"/>
  <c r="D323" i="7" s="1"/>
  <c r="C375" i="7"/>
  <c r="E374" i="7"/>
  <c r="D374" i="7"/>
  <c r="D322" i="7" s="1"/>
  <c r="C374" i="7"/>
  <c r="C322" i="7" s="1"/>
  <c r="E373" i="7"/>
  <c r="D373" i="7"/>
  <c r="C373" i="7"/>
  <c r="E372" i="7"/>
  <c r="F372" i="7" s="1"/>
  <c r="D372" i="7"/>
  <c r="C372" i="7"/>
  <c r="E369" i="7"/>
  <c r="F369" i="7" s="1"/>
  <c r="D369" i="7"/>
  <c r="C369" i="7"/>
  <c r="E362" i="7"/>
  <c r="D362" i="7"/>
  <c r="C362" i="7"/>
  <c r="E360" i="7"/>
  <c r="D360" i="7"/>
  <c r="C360" i="7"/>
  <c r="E353" i="7"/>
  <c r="F353" i="7" s="1"/>
  <c r="D353" i="7"/>
  <c r="C353" i="7"/>
  <c r="E351" i="7"/>
  <c r="D351" i="7"/>
  <c r="C351" i="7"/>
  <c r="E344" i="7"/>
  <c r="D344" i="7"/>
  <c r="C344" i="7"/>
  <c r="E342" i="7"/>
  <c r="D342" i="7"/>
  <c r="C342" i="7"/>
  <c r="E335" i="7"/>
  <c r="F335" i="7" s="1"/>
  <c r="D335" i="7"/>
  <c r="C335" i="7"/>
  <c r="E333" i="7"/>
  <c r="D333" i="7"/>
  <c r="C333" i="7"/>
  <c r="E332" i="7"/>
  <c r="D332" i="7"/>
  <c r="D324" i="7" s="1"/>
  <c r="C332" i="7"/>
  <c r="E331" i="7"/>
  <c r="D331" i="7"/>
  <c r="C331" i="7"/>
  <c r="C323" i="7" s="1"/>
  <c r="E330" i="7"/>
  <c r="F330" i="7" s="1"/>
  <c r="D330" i="7"/>
  <c r="C330" i="7"/>
  <c r="E329" i="7"/>
  <c r="D329" i="7"/>
  <c r="C329" i="7"/>
  <c r="E328" i="7"/>
  <c r="D328" i="7"/>
  <c r="C328" i="7"/>
  <c r="C321" i="7"/>
  <c r="E320" i="7"/>
  <c r="E317" i="7"/>
  <c r="D317" i="7"/>
  <c r="C317" i="7"/>
  <c r="E310" i="7"/>
  <c r="F310" i="7" s="1"/>
  <c r="D310" i="7"/>
  <c r="C310" i="7"/>
  <c r="E308" i="7"/>
  <c r="F308" i="7" s="1"/>
  <c r="D308" i="7"/>
  <c r="C308" i="7"/>
  <c r="E307" i="7"/>
  <c r="F307" i="7" s="1"/>
  <c r="D307" i="7"/>
  <c r="C307" i="7"/>
  <c r="E306" i="7"/>
  <c r="D306" i="7"/>
  <c r="C306" i="7"/>
  <c r="E305" i="7"/>
  <c r="F305" i="7" s="1"/>
  <c r="D305" i="7"/>
  <c r="C305" i="7"/>
  <c r="E304" i="7"/>
  <c r="F304" i="7" s="1"/>
  <c r="D304" i="7"/>
  <c r="C304" i="7"/>
  <c r="E303" i="7"/>
  <c r="F303" i="7" s="1"/>
  <c r="D303" i="7"/>
  <c r="C303" i="7"/>
  <c r="C302" i="7" s="1"/>
  <c r="E294" i="7"/>
  <c r="D294" i="7"/>
  <c r="C294" i="7"/>
  <c r="E292" i="7"/>
  <c r="F292" i="7" s="1"/>
  <c r="D292" i="7"/>
  <c r="C292" i="7"/>
  <c r="E285" i="7"/>
  <c r="F285" i="7" s="1"/>
  <c r="D285" i="7"/>
  <c r="C285" i="7"/>
  <c r="E283" i="7"/>
  <c r="F283" i="7" s="1"/>
  <c r="D283" i="7"/>
  <c r="C283" i="7"/>
  <c r="E276" i="7"/>
  <c r="D276" i="7"/>
  <c r="C276" i="7"/>
  <c r="E274" i="7"/>
  <c r="F274" i="7" s="1"/>
  <c r="D274" i="7"/>
  <c r="C274" i="7"/>
  <c r="E267" i="7"/>
  <c r="D267" i="7"/>
  <c r="C267" i="7"/>
  <c r="E265" i="7"/>
  <c r="D265" i="7"/>
  <c r="C265" i="7"/>
  <c r="E264" i="7"/>
  <c r="D264" i="7"/>
  <c r="C264" i="7"/>
  <c r="E263" i="7"/>
  <c r="F263" i="7" s="1"/>
  <c r="D263" i="7"/>
  <c r="C263" i="7"/>
  <c r="E262" i="7"/>
  <c r="D262" i="7"/>
  <c r="C262" i="7"/>
  <c r="E261" i="7"/>
  <c r="D261" i="7"/>
  <c r="C261" i="7"/>
  <c r="E260" i="7"/>
  <c r="D260" i="7"/>
  <c r="C260" i="7"/>
  <c r="E251" i="7"/>
  <c r="F251" i="7" s="1"/>
  <c r="D251" i="7"/>
  <c r="C251" i="7"/>
  <c r="E242" i="7"/>
  <c r="F242" i="7" s="1"/>
  <c r="D242" i="7"/>
  <c r="C242" i="7"/>
  <c r="E240" i="7"/>
  <c r="D240" i="7"/>
  <c r="C240" i="7"/>
  <c r="E233" i="7"/>
  <c r="D233" i="7"/>
  <c r="C233" i="7"/>
  <c r="E231" i="7"/>
  <c r="F231" i="7" s="1"/>
  <c r="D231" i="7"/>
  <c r="C231" i="7"/>
  <c r="E224" i="7"/>
  <c r="F224" i="7" s="1"/>
  <c r="D224" i="7"/>
  <c r="C224" i="7"/>
  <c r="C222" i="7"/>
  <c r="E217" i="7"/>
  <c r="F217" i="7" s="1"/>
  <c r="D217" i="7"/>
  <c r="D222" i="7" s="1"/>
  <c r="C215" i="7"/>
  <c r="E213" i="7"/>
  <c r="F213" i="7" s="1"/>
  <c r="D213" i="7"/>
  <c r="C213" i="7"/>
  <c r="E206" i="7"/>
  <c r="D206" i="7"/>
  <c r="C206" i="7"/>
  <c r="D204" i="7"/>
  <c r="C204" i="7"/>
  <c r="E199" i="7"/>
  <c r="E204" i="7" s="1"/>
  <c r="F204" i="7" s="1"/>
  <c r="D199" i="7"/>
  <c r="D197" i="7" s="1"/>
  <c r="C197" i="7"/>
  <c r="E195" i="7"/>
  <c r="D195" i="7"/>
  <c r="C190" i="7"/>
  <c r="E188" i="7"/>
  <c r="D188" i="7"/>
  <c r="E179" i="7"/>
  <c r="F179" i="7" s="1"/>
  <c r="D179" i="7"/>
  <c r="C179" i="7"/>
  <c r="E177" i="7"/>
  <c r="D177" i="7"/>
  <c r="C172" i="7"/>
  <c r="F172" i="7" s="1"/>
  <c r="E170" i="7"/>
  <c r="D170" i="7"/>
  <c r="E168" i="7"/>
  <c r="D168" i="7"/>
  <c r="C168" i="7"/>
  <c r="E167" i="7"/>
  <c r="E150" i="7" s="1"/>
  <c r="D167" i="7"/>
  <c r="D150" i="7" s="1"/>
  <c r="C167" i="7"/>
  <c r="E166" i="7"/>
  <c r="F166" i="7" s="1"/>
  <c r="D166" i="7"/>
  <c r="D149" i="7" s="1"/>
  <c r="C166" i="7"/>
  <c r="C149" i="7" s="1"/>
  <c r="E165" i="7"/>
  <c r="D165" i="7"/>
  <c r="C165" i="7"/>
  <c r="C148" i="7" s="1"/>
  <c r="E163" i="7"/>
  <c r="D163" i="7"/>
  <c r="C163" i="7"/>
  <c r="C146" i="7" s="1"/>
  <c r="E160" i="7"/>
  <c r="F160" i="7" s="1"/>
  <c r="D160" i="7"/>
  <c r="C160" i="7"/>
  <c r="E153" i="7"/>
  <c r="F153" i="7" s="1"/>
  <c r="D153" i="7"/>
  <c r="C153" i="7"/>
  <c r="E143" i="7"/>
  <c r="D143" i="7"/>
  <c r="C143" i="7"/>
  <c r="E136" i="7"/>
  <c r="D136" i="7"/>
  <c r="C136" i="7"/>
  <c r="E134" i="7"/>
  <c r="D134" i="7"/>
  <c r="C134" i="7"/>
  <c r="E127" i="7"/>
  <c r="F127" i="7" s="1"/>
  <c r="D127" i="7"/>
  <c r="C127" i="7"/>
  <c r="E125" i="7"/>
  <c r="F125" i="7" s="1"/>
  <c r="D125" i="7"/>
  <c r="C125" i="7"/>
  <c r="E118" i="7"/>
  <c r="D118" i="7"/>
  <c r="C118" i="7"/>
  <c r="E116" i="7"/>
  <c r="D116" i="7"/>
  <c r="C116" i="7"/>
  <c r="E109" i="7"/>
  <c r="F109" i="7" s="1"/>
  <c r="D109" i="7"/>
  <c r="C109" i="7"/>
  <c r="E107" i="7"/>
  <c r="F107" i="7" s="1"/>
  <c r="D107" i="7"/>
  <c r="C107" i="7"/>
  <c r="E100" i="7"/>
  <c r="D100" i="7"/>
  <c r="C100" i="7"/>
  <c r="E97" i="7"/>
  <c r="D97" i="7"/>
  <c r="C97" i="7"/>
  <c r="E90" i="7"/>
  <c r="F90" i="7" s="1"/>
  <c r="D90" i="7"/>
  <c r="C90" i="7"/>
  <c r="E88" i="7"/>
  <c r="F88" i="7" s="1"/>
  <c r="D88" i="7"/>
  <c r="C88" i="7"/>
  <c r="E81" i="7"/>
  <c r="D81" i="7"/>
  <c r="C81" i="7"/>
  <c r="E78" i="7"/>
  <c r="D78" i="7"/>
  <c r="C78" i="7"/>
  <c r="E77" i="7"/>
  <c r="F77" i="7" s="1"/>
  <c r="D77" i="7"/>
  <c r="C77" i="7"/>
  <c r="E76" i="7"/>
  <c r="F76" i="7" s="1"/>
  <c r="D76" i="7"/>
  <c r="C76" i="7"/>
  <c r="E75" i="7"/>
  <c r="F75" i="7" s="1"/>
  <c r="D75" i="7"/>
  <c r="C75" i="7"/>
  <c r="E74" i="7"/>
  <c r="D74" i="7"/>
  <c r="C74" i="7"/>
  <c r="E73" i="7"/>
  <c r="D73" i="7"/>
  <c r="C73" i="7"/>
  <c r="E70" i="7"/>
  <c r="F70" i="7" s="1"/>
  <c r="D70" i="7"/>
  <c r="C70" i="7"/>
  <c r="E63" i="7"/>
  <c r="F63" i="7" s="1"/>
  <c r="D63" i="7"/>
  <c r="E61" i="7"/>
  <c r="F61" i="7" s="1"/>
  <c r="D61" i="7"/>
  <c r="C61" i="7"/>
  <c r="E54" i="7"/>
  <c r="F54" i="7" s="1"/>
  <c r="D54" i="7"/>
  <c r="C54" i="7"/>
  <c r="E52" i="7"/>
  <c r="D52" i="7"/>
  <c r="C52" i="7"/>
  <c r="E51" i="7"/>
  <c r="F51" i="7" s="1"/>
  <c r="D51" i="7"/>
  <c r="C51" i="7"/>
  <c r="E50" i="7"/>
  <c r="F50" i="7" s="1"/>
  <c r="D50" i="7"/>
  <c r="C50" i="7"/>
  <c r="E49" i="7"/>
  <c r="F49" i="7" s="1"/>
  <c r="D49" i="7"/>
  <c r="C49" i="7"/>
  <c r="E48" i="7"/>
  <c r="D48" i="7"/>
  <c r="C48" i="7"/>
  <c r="E47" i="7"/>
  <c r="D47" i="7"/>
  <c r="C47" i="7"/>
  <c r="E44" i="7"/>
  <c r="F44" i="7" s="1"/>
  <c r="D44" i="7"/>
  <c r="C44" i="7"/>
  <c r="E37" i="7"/>
  <c r="F37" i="7" s="1"/>
  <c r="D37" i="7"/>
  <c r="C37" i="7"/>
  <c r="E35" i="7"/>
  <c r="F35" i="7" s="1"/>
  <c r="D35" i="7"/>
  <c r="C35" i="7"/>
  <c r="E34" i="7"/>
  <c r="D34" i="7"/>
  <c r="C34" i="7"/>
  <c r="E33" i="7"/>
  <c r="D33" i="7"/>
  <c r="C33" i="7"/>
  <c r="C25" i="7" s="1"/>
  <c r="E32" i="7"/>
  <c r="F32" i="7" s="1"/>
  <c r="D32" i="7"/>
  <c r="D24" i="7" s="1"/>
  <c r="C32" i="7"/>
  <c r="E31" i="7"/>
  <c r="F31" i="7" s="1"/>
  <c r="D31" i="7"/>
  <c r="C31" i="7"/>
  <c r="C23" i="7" s="1"/>
  <c r="E30" i="7"/>
  <c r="D30" i="7"/>
  <c r="C30" i="7"/>
  <c r="E27" i="7"/>
  <c r="D22" i="7"/>
  <c r="E25" i="7" l="1"/>
  <c r="F25" i="7" s="1"/>
  <c r="F33" i="7"/>
  <c r="E324" i="7"/>
  <c r="F376" i="7"/>
  <c r="E400" i="7"/>
  <c r="F400" i="7" s="1"/>
  <c r="F417" i="7"/>
  <c r="E643" i="7"/>
  <c r="F645" i="7"/>
  <c r="F170" i="7"/>
  <c r="E148" i="7"/>
  <c r="F148" i="7" s="1"/>
  <c r="F262" i="7"/>
  <c r="C150" i="7"/>
  <c r="F150" i="7" s="1"/>
  <c r="D151" i="7"/>
  <c r="E321" i="7"/>
  <c r="F321" i="7" s="1"/>
  <c r="F329" i="7"/>
  <c r="E325" i="7"/>
  <c r="F325" i="7" s="1"/>
  <c r="F333" i="7"/>
  <c r="E399" i="7"/>
  <c r="E543" i="7"/>
  <c r="F543" i="7" s="1"/>
  <c r="E542" i="7"/>
  <c r="F542" i="7" s="1"/>
  <c r="F550" i="7"/>
  <c r="C595" i="7"/>
  <c r="F595" i="7" s="1"/>
  <c r="F811" i="7"/>
  <c r="E803" i="7"/>
  <c r="F803" i="7" s="1"/>
  <c r="F740" i="7"/>
  <c r="F602" i="7"/>
  <c r="C26" i="7"/>
  <c r="F81" i="7"/>
  <c r="F100" i="7"/>
  <c r="F118" i="7"/>
  <c r="F136" i="7"/>
  <c r="F165" i="7"/>
  <c r="C195" i="7"/>
  <c r="F195" i="7" s="1"/>
  <c r="F190" i="7"/>
  <c r="E197" i="7"/>
  <c r="F197" i="7" s="1"/>
  <c r="F206" i="7"/>
  <c r="F240" i="7"/>
  <c r="F261" i="7"/>
  <c r="F265" i="7"/>
  <c r="F328" i="7"/>
  <c r="F332" i="7"/>
  <c r="F344" i="7"/>
  <c r="F362" i="7"/>
  <c r="F374" i="7"/>
  <c r="F402" i="7"/>
  <c r="E429" i="7"/>
  <c r="F425" i="7"/>
  <c r="F432" i="7"/>
  <c r="E447" i="7"/>
  <c r="F447" i="7" s="1"/>
  <c r="F455" i="7"/>
  <c r="F507" i="7"/>
  <c r="D539" i="7"/>
  <c r="E541" i="7"/>
  <c r="F541" i="7" s="1"/>
  <c r="F549" i="7"/>
  <c r="E545" i="7"/>
  <c r="F545" i="7" s="1"/>
  <c r="F553" i="7"/>
  <c r="F590" i="7"/>
  <c r="F615" i="7"/>
  <c r="F633" i="7"/>
  <c r="F654" i="7"/>
  <c r="F667" i="7"/>
  <c r="E721" i="7"/>
  <c r="F721" i="7" s="1"/>
  <c r="F738" i="7"/>
  <c r="F736" i="7"/>
  <c r="F419" i="7"/>
  <c r="F199" i="7"/>
  <c r="E72" i="7"/>
  <c r="F73" i="7"/>
  <c r="F177" i="7"/>
  <c r="E445" i="7"/>
  <c r="F445" i="7" s="1"/>
  <c r="F453" i="7"/>
  <c r="F604" i="7"/>
  <c r="F48" i="7"/>
  <c r="F52" i="7"/>
  <c r="E22" i="7"/>
  <c r="F30" i="7"/>
  <c r="C24" i="7"/>
  <c r="D25" i="7"/>
  <c r="E26" i="7"/>
  <c r="F26" i="7" s="1"/>
  <c r="F34" i="7"/>
  <c r="E23" i="7"/>
  <c r="F23" i="7" s="1"/>
  <c r="F74" i="7"/>
  <c r="D26" i="7"/>
  <c r="F78" i="7"/>
  <c r="F97" i="7"/>
  <c r="F116" i="7"/>
  <c r="F134" i="7"/>
  <c r="E151" i="7"/>
  <c r="F151" i="7" s="1"/>
  <c r="F168" i="7"/>
  <c r="D215" i="7"/>
  <c r="F233" i="7"/>
  <c r="E259" i="7"/>
  <c r="F259" i="7" s="1"/>
  <c r="F260" i="7"/>
  <c r="F264" i="7"/>
  <c r="F276" i="7"/>
  <c r="F294" i="7"/>
  <c r="F306" i="7"/>
  <c r="F317" i="7"/>
  <c r="E323" i="7"/>
  <c r="F323" i="7" s="1"/>
  <c r="F342" i="7"/>
  <c r="F360" i="7"/>
  <c r="F373" i="7"/>
  <c r="F377" i="7"/>
  <c r="F418" i="7"/>
  <c r="E430" i="7"/>
  <c r="F430" i="7" s="1"/>
  <c r="F442" i="7"/>
  <c r="F450" i="7"/>
  <c r="F454" i="7"/>
  <c r="F475" i="7"/>
  <c r="F479" i="7"/>
  <c r="F499" i="7"/>
  <c r="E531" i="7"/>
  <c r="F531" i="7" s="1"/>
  <c r="F533" i="7"/>
  <c r="F565" i="7"/>
  <c r="F583" i="7"/>
  <c r="F601" i="7"/>
  <c r="F603" i="7"/>
  <c r="F659" i="7"/>
  <c r="F801" i="7"/>
  <c r="F813" i="7"/>
  <c r="F167" i="7"/>
  <c r="E692" i="7"/>
  <c r="F692" i="7" s="1"/>
  <c r="F810" i="7"/>
  <c r="E675" i="7"/>
  <c r="F675" i="7" s="1"/>
  <c r="F809" i="7"/>
  <c r="F737" i="7"/>
  <c r="F661" i="7"/>
  <c r="D596" i="7"/>
  <c r="E597" i="7"/>
  <c r="F597" i="7" s="1"/>
  <c r="E717" i="7"/>
  <c r="D18" i="7"/>
  <c r="D29" i="7"/>
  <c r="C188" i="7"/>
  <c r="F188" i="7" s="1"/>
  <c r="D302" i="7"/>
  <c r="C443" i="7"/>
  <c r="F443" i="7" s="1"/>
  <c r="E474" i="7"/>
  <c r="D474" i="7"/>
  <c r="E446" i="7"/>
  <c r="F446" i="7" s="1"/>
  <c r="E799" i="7"/>
  <c r="C17" i="7"/>
  <c r="C46" i="7"/>
  <c r="D46" i="7"/>
  <c r="E46" i="7"/>
  <c r="F46" i="7" s="1"/>
  <c r="D27" i="7"/>
  <c r="D321" i="7"/>
  <c r="E322" i="7"/>
  <c r="F322" i="7" s="1"/>
  <c r="C324" i="7"/>
  <c r="C18" i="7" s="1"/>
  <c r="D325" i="7"/>
  <c r="D429" i="7"/>
  <c r="D420" i="7" s="1"/>
  <c r="D403" i="7" s="1"/>
  <c r="D443" i="7"/>
  <c r="E547" i="7"/>
  <c r="C27" i="7"/>
  <c r="D148" i="7"/>
  <c r="D16" i="7" s="1"/>
  <c r="E149" i="7"/>
  <c r="C151" i="7"/>
  <c r="C474" i="7"/>
  <c r="D21" i="7"/>
  <c r="C164" i="7"/>
  <c r="C177" i="7"/>
  <c r="C170" i="7"/>
  <c r="E215" i="7"/>
  <c r="F215" i="7" s="1"/>
  <c r="E222" i="7"/>
  <c r="F222" i="7" s="1"/>
  <c r="D327" i="7"/>
  <c r="D320" i="7"/>
  <c r="D319" i="7" s="1"/>
  <c r="D449" i="7"/>
  <c r="D442" i="7"/>
  <c r="E593" i="7"/>
  <c r="F593" i="7" s="1"/>
  <c r="E600" i="7"/>
  <c r="E24" i="7"/>
  <c r="C16" i="7"/>
  <c r="E18" i="7"/>
  <c r="D259" i="7"/>
  <c r="E327" i="7"/>
  <c r="F327" i="7" s="1"/>
  <c r="C320" i="7"/>
  <c r="F320" i="7" s="1"/>
  <c r="C371" i="7"/>
  <c r="D653" i="7"/>
  <c r="D651" i="7" s="1"/>
  <c r="D659" i="7"/>
  <c r="C717" i="7"/>
  <c r="D717" i="7"/>
  <c r="D23" i="7"/>
  <c r="C29" i="7"/>
  <c r="D72" i="7"/>
  <c r="C327" i="7"/>
  <c r="D371" i="7"/>
  <c r="E441" i="7"/>
  <c r="C449" i="7"/>
  <c r="C547" i="7"/>
  <c r="C540" i="7"/>
  <c r="C539" i="7" s="1"/>
  <c r="C22" i="7"/>
  <c r="D146" i="7"/>
  <c r="E302" i="7"/>
  <c r="F302" i="7" s="1"/>
  <c r="E371" i="7"/>
  <c r="F371" i="7" s="1"/>
  <c r="D547" i="7"/>
  <c r="C675" i="7"/>
  <c r="C653" i="7"/>
  <c r="C651" i="7" s="1"/>
  <c r="C734" i="7"/>
  <c r="F734" i="7" s="1"/>
  <c r="D734" i="7"/>
  <c r="D799" i="7"/>
  <c r="D807" i="7"/>
  <c r="C643" i="7"/>
  <c r="C602" i="7"/>
  <c r="C807" i="7"/>
  <c r="C800" i="7"/>
  <c r="D17" i="7"/>
  <c r="E164" i="7"/>
  <c r="C259" i="7"/>
  <c r="E449" i="7"/>
  <c r="F449" i="7" s="1"/>
  <c r="E29" i="7"/>
  <c r="C72" i="7"/>
  <c r="C398" i="7"/>
  <c r="E807" i="7"/>
  <c r="F807" i="7" s="1"/>
  <c r="D164" i="7"/>
  <c r="D147" i="7" s="1"/>
  <c r="E398" i="7"/>
  <c r="C416" i="7"/>
  <c r="C399" i="7" s="1"/>
  <c r="D423" i="7"/>
  <c r="E653" i="7"/>
  <c r="E146" i="7"/>
  <c r="F146" i="7" s="1"/>
  <c r="D398" i="7"/>
  <c r="C423" i="7"/>
  <c r="D602" i="7"/>
  <c r="E420" i="7" l="1"/>
  <c r="F429" i="7"/>
  <c r="F540" i="7"/>
  <c r="F398" i="7"/>
  <c r="C441" i="7"/>
  <c r="E594" i="7"/>
  <c r="F594" i="7" s="1"/>
  <c r="F653" i="7"/>
  <c r="E539" i="7"/>
  <c r="F539" i="7" s="1"/>
  <c r="F18" i="7"/>
  <c r="C19" i="7"/>
  <c r="E423" i="7"/>
  <c r="F423" i="7" s="1"/>
  <c r="F717" i="7"/>
  <c r="F72" i="7"/>
  <c r="F399" i="7"/>
  <c r="F643" i="7"/>
  <c r="F29" i="7"/>
  <c r="E147" i="7"/>
  <c r="F164" i="7"/>
  <c r="F547" i="7"/>
  <c r="F474" i="7"/>
  <c r="F324" i="7"/>
  <c r="F27" i="7"/>
  <c r="F441" i="7"/>
  <c r="E16" i="7"/>
  <c r="F16" i="7" s="1"/>
  <c r="F24" i="7"/>
  <c r="E17" i="7"/>
  <c r="F17" i="7" s="1"/>
  <c r="F149" i="7"/>
  <c r="E319" i="7"/>
  <c r="C799" i="7"/>
  <c r="F799" i="7" s="1"/>
  <c r="F800" i="7"/>
  <c r="F22" i="7"/>
  <c r="F416" i="7"/>
  <c r="C397" i="7"/>
  <c r="D397" i="7"/>
  <c r="E145" i="7"/>
  <c r="C414" i="7"/>
  <c r="D414" i="7"/>
  <c r="C319" i="7"/>
  <c r="D441" i="7"/>
  <c r="D19" i="7"/>
  <c r="E14" i="7"/>
  <c r="C147" i="7"/>
  <c r="C162" i="7"/>
  <c r="D594" i="7"/>
  <c r="D592" i="7" s="1"/>
  <c r="D600" i="7"/>
  <c r="D145" i="7"/>
  <c r="D14" i="7"/>
  <c r="E15" i="7"/>
  <c r="E162" i="7"/>
  <c r="D162" i="7"/>
  <c r="D15" i="7"/>
  <c r="E21" i="7"/>
  <c r="F21" i="7" s="1"/>
  <c r="E651" i="7"/>
  <c r="F651" i="7" s="1"/>
  <c r="C21" i="7"/>
  <c r="C14" i="7"/>
  <c r="E592" i="7"/>
  <c r="F592" i="7" s="1"/>
  <c r="C600" i="7"/>
  <c r="F600" i="7" s="1"/>
  <c r="C594" i="7"/>
  <c r="C592" i="7" s="1"/>
  <c r="F319" i="7" l="1"/>
  <c r="F147" i="7"/>
  <c r="F145" i="7"/>
  <c r="F162" i="7"/>
  <c r="F14" i="7"/>
  <c r="E403" i="7"/>
  <c r="F420" i="7"/>
  <c r="E414" i="7"/>
  <c r="F414" i="7" s="1"/>
  <c r="D13" i="7"/>
  <c r="C15" i="7"/>
  <c r="C13" i="7" s="1"/>
  <c r="C145" i="7"/>
  <c r="F403" i="7" l="1"/>
  <c r="E19" i="7"/>
  <c r="E397" i="7"/>
  <c r="F397" i="7" s="1"/>
  <c r="F15" i="7"/>
  <c r="F19" i="7" l="1"/>
  <c r="E13" i="7"/>
  <c r="F13" i="7" s="1"/>
</calcChain>
</file>

<file path=xl/sharedStrings.xml><?xml version="1.0" encoding="utf-8"?>
<sst xmlns="http://schemas.openxmlformats.org/spreadsheetml/2006/main" count="3912" uniqueCount="273">
  <si>
    <t>государственные внебюджетные фонды</t>
  </si>
  <si>
    <t>местные бюджеты</t>
  </si>
  <si>
    <t>краевой бюджет</t>
  </si>
  <si>
    <t>федеральный бюджет</t>
  </si>
  <si>
    <t>Всего:</t>
  </si>
  <si>
    <t>9.1.2.</t>
  </si>
  <si>
    <t>9.1.1.</t>
  </si>
  <si>
    <t>Х</t>
  </si>
  <si>
    <t>9.1.</t>
  </si>
  <si>
    <t>Подпрограмма 9    "Обеспечение реализации государственной программы"</t>
  </si>
  <si>
    <t>8.4.</t>
  </si>
  <si>
    <t>8.3.</t>
  </si>
  <si>
    <t>8.2.5.</t>
  </si>
  <si>
    <t>8.2.4.</t>
  </si>
  <si>
    <t>8.2.3.</t>
  </si>
  <si>
    <t>8.2.2.</t>
  </si>
  <si>
    <t>8.2.1.</t>
  </si>
  <si>
    <t>8.2.</t>
  </si>
  <si>
    <t>8.1.</t>
  </si>
  <si>
    <t>Подпрограмма 8 "Обеспечение эпизоотического и ветеринарно-санитарного благополучия"</t>
  </si>
  <si>
    <t>7.3.</t>
  </si>
  <si>
    <t>7.2.4.</t>
  </si>
  <si>
    <t>7.2.3.</t>
  </si>
  <si>
    <t>7.2.2.</t>
  </si>
  <si>
    <t>7.2.1.</t>
  </si>
  <si>
    <t>7.2.</t>
  </si>
  <si>
    <t>7.1.4.</t>
  </si>
  <si>
    <t xml:space="preserve">краевой бюджет                  </t>
  </si>
  <si>
    <t>7.1.3.</t>
  </si>
  <si>
    <t>7.1.2.</t>
  </si>
  <si>
    <t xml:space="preserve">краевой бюджет         </t>
  </si>
  <si>
    <t>7.1.1.</t>
  </si>
  <si>
    <t>7.1.</t>
  </si>
  <si>
    <t>6.3.</t>
  </si>
  <si>
    <t>6.2.</t>
  </si>
  <si>
    <t>6.1.2.</t>
  </si>
  <si>
    <t>6.1.1.</t>
  </si>
  <si>
    <t>6.1.</t>
  </si>
  <si>
    <t>Подпрограмма 6 "Развитие малых форм хозяйствования"</t>
  </si>
  <si>
    <t>5.2.5.</t>
  </si>
  <si>
    <t>5.2.4.</t>
  </si>
  <si>
    <t>5.2.3.</t>
  </si>
  <si>
    <t>5.2.2.</t>
  </si>
  <si>
    <t>5.2.1.</t>
  </si>
  <si>
    <t>5.2.</t>
  </si>
  <si>
    <t>5.1.2.</t>
  </si>
  <si>
    <t>5.1.1.</t>
  </si>
  <si>
    <t>5.1.</t>
  </si>
  <si>
    <t>Подпрограмма 5 "Устойчивое развитие сельских территорий"</t>
  </si>
  <si>
    <t>4.2.2.</t>
  </si>
  <si>
    <t>4.2.1.</t>
  </si>
  <si>
    <t>4.2.</t>
  </si>
  <si>
    <t>4.1.</t>
  </si>
  <si>
    <t>3.2.1.</t>
  </si>
  <si>
    <t>3.2.</t>
  </si>
  <si>
    <t>3.1.2.</t>
  </si>
  <si>
    <t>3.1.1.</t>
  </si>
  <si>
    <t>3.1.</t>
  </si>
  <si>
    <t>Подпрограмма 3 "Развитие пищевой и перерабатывающей промышленности"</t>
  </si>
  <si>
    <t>2.4.</t>
  </si>
  <si>
    <t>2.3.3.</t>
  </si>
  <si>
    <t>2.3.2.</t>
  </si>
  <si>
    <t>2.3.1.</t>
  </si>
  <si>
    <t>2.3.</t>
  </si>
  <si>
    <t>2.2.9.</t>
  </si>
  <si>
    <t>2.2.8.</t>
  </si>
  <si>
    <t>2.2.7.</t>
  </si>
  <si>
    <t>2.2.6.</t>
  </si>
  <si>
    <t>2.2.5.</t>
  </si>
  <si>
    <t>2.2.4.</t>
  </si>
  <si>
    <t>2.2.3.</t>
  </si>
  <si>
    <t>2.2.2.</t>
  </si>
  <si>
    <t>2.2.1.</t>
  </si>
  <si>
    <t>2.2.</t>
  </si>
  <si>
    <t>2.1.</t>
  </si>
  <si>
    <t>Подпрограмма 2 "Развитие животноводства"</t>
  </si>
  <si>
    <t>1.3.7.</t>
  </si>
  <si>
    <t>1.3.6.</t>
  </si>
  <si>
    <t>1.3.5.</t>
  </si>
  <si>
    <t>1.3.4.</t>
  </si>
  <si>
    <t>1.3.3.</t>
  </si>
  <si>
    <t>1.3.2.</t>
  </si>
  <si>
    <t>1.3.1.</t>
  </si>
  <si>
    <t>1.3.</t>
  </si>
  <si>
    <t>1.2.2.</t>
  </si>
  <si>
    <t>1.2.1.</t>
  </si>
  <si>
    <t>1.2.</t>
  </si>
  <si>
    <t>1.1.1.</t>
  </si>
  <si>
    <t>"Проведение мелиоративных мероприятий"</t>
  </si>
  <si>
    <t>1.1.</t>
  </si>
  <si>
    <t>Подпрограмма 1 "Развитие растениеводства и мелиорации земель сельскохозяйственного назначения"</t>
  </si>
  <si>
    <t>освоено</t>
  </si>
  <si>
    <t>профинансировано</t>
  </si>
  <si>
    <t>предусмотрено</t>
  </si>
  <si>
    <t>Примечание</t>
  </si>
  <si>
    <t>Факт начала реализации мероприятия</t>
  </si>
  <si>
    <t>Таблица 10</t>
  </si>
  <si>
    <t>5.3.</t>
  </si>
  <si>
    <t>5.2.6.</t>
  </si>
  <si>
    <t xml:space="preserve">Форма мониторинга реализации государственной программы </t>
  </si>
  <si>
    <t>Наименование государственной программы:</t>
  </si>
  <si>
    <t>Ответственный исполнитель:</t>
  </si>
  <si>
    <t>Наименование КВЦП, основного мероприятия, мероприятия, контрольного события программы, объекта закупки, субсидии</t>
  </si>
  <si>
    <t>Фактические: дата окончания реализации мероприятия; дата наступления контрольного события</t>
  </si>
  <si>
    <t>прочие внебюджетные источники</t>
  </si>
  <si>
    <t xml:space="preserve">отчетный период   </t>
  </si>
  <si>
    <t>Министерство сельского хозяйства, пищевой и перерабатывающей промышленности Камчатского края</t>
  </si>
  <si>
    <t>№ п/п</t>
  </si>
  <si>
    <t>Расходы на реализацию государственной программы, 
(тыс. руб.)</t>
  </si>
  <si>
    <t xml:space="preserve">Заключено контрактов на отчетную дату 
</t>
  </si>
  <si>
    <t>Всего (по государственной программе):</t>
  </si>
  <si>
    <t>внебюджетные фонды</t>
  </si>
  <si>
    <t>Всего (по подпрограмме):</t>
  </si>
  <si>
    <t>Субсидия (КБ)</t>
  </si>
  <si>
    <t>Субсидия (ФБ+КБ)</t>
  </si>
  <si>
    <t>Подпрограмма 7 "Повышение уровня кадрового потенциала и информационного обеспечения агропромышленного комплекса"</t>
  </si>
  <si>
    <t>Повышение уровня информационного обеспечения агропромышленного комплекса</t>
  </si>
  <si>
    <t>Текущий ремонт мелиоративных систем</t>
  </si>
  <si>
    <t>Проведение почвенных, агротехнических и эколого-токсических обследований земель сельскохозяйственного назначения</t>
  </si>
  <si>
    <t>Возмещение сельскохозяйственным товаропроизводителям Камчатского края части затрат, связанных с приобретением средств химизации и средств химической защиты растений</t>
  </si>
  <si>
    <t>Возмещение сельскохозяйственным товаропроизводителям Камчатского края части затрат, связанных с завозом семян для выращивания однолетних и многолетних трав, зерновых и зернобобовых культур и производством продукции растениеводства на низкопродуктивной пашне</t>
  </si>
  <si>
    <t>Возмещение  сельскохозяйственным товаропроизводителям Камчатского края части затрат, связанных с проведением комплекса агротехнологических работ, повышением уровня экологической безопасности сельскохозяйственного производства, повышением плодородия и качества почв</t>
  </si>
  <si>
    <t>Возмещение сельскохозяйственным товаропроизводителям  Камчатского края  части затрат по уплате процентов по инвестиционным кредитам, полученным на срок до 8 лет</t>
  </si>
  <si>
    <t>Возмещение части затрат сельскохозяйственным товаропроизводителям Камчатского края на уплату страховой премии по договорам сельскохозяйственного страхования</t>
  </si>
  <si>
    <t>Возмещение сельскохозяйственным товаропроизводителям  Камчатского края части затрат, связанных с развитием производства  молока</t>
  </si>
  <si>
    <t>Возмещение сельскохозяйственным товаропроизводителям  Камчатского края части затрат, связанных с содержанием северных оленей</t>
  </si>
  <si>
    <t>Возмещение сельскохозяйственным товаропроизводителям  Камчатского края части затрат, связанных с производством и реализацией мяса</t>
  </si>
  <si>
    <t>Возмещение сельскохозяйственным товаропроизводителям  Камчатского края части затрат, связанных с производством и реализацией яйца</t>
  </si>
  <si>
    <t>Возмещение сельскохозяйственным товаропроизводителям Камчатского края части затрат, связанных с убоем сельскохозяйственных животных на специализированном убойном пункте</t>
  </si>
  <si>
    <t>Регулирование численности волков в целях сокращения  гибели северных оленей в Камчатском крае</t>
  </si>
  <si>
    <t>Возмещение сельскохозяйственным товаропроизводителям  Камчатского края части затрат по уплате процентов по кредитам (займам), полученным на срок до одного года</t>
  </si>
  <si>
    <t>Возмещение сельскохозяйственным товаропроизводителям  Камчатского края части затрат по уплате процентов по инвестиционным кредитам, полученным на срок до 8 лет</t>
  </si>
  <si>
    <t>Субсидии на возмещение части затрат, связанных с доставкой муки для производства хлеба</t>
  </si>
  <si>
    <t>Возмещение сельскохозяйственным товаропроизводителям Камчатского края части затрат на приобретение оборудования и специализированной техники</t>
  </si>
  <si>
    <t>Возмещение предприятиям пищевой и перерабатывающей промышленности Камчатского края части затрат на приобретение оборудования и автотранспорта</t>
  </si>
  <si>
    <t>Предоставление социальных выплат на строительство (приобретение) жилья молодым семьям и молодым специалистам, проживающим в сельской местности</t>
  </si>
  <si>
    <t>Предоставление социальных выплат на строительство (приобретение) жилья гражданам, проживающим в сельской местности</t>
  </si>
  <si>
    <t>Строительство двухэтажного 12-квартирного жилого дома в с. Никольское</t>
  </si>
  <si>
    <t>Строительство  12-квартирного жилого дома в с. Долиновка Мильковского муниципального района</t>
  </si>
  <si>
    <t>Строительство 40-квартирного жилого дома по ул. Строительная в с. Мильково</t>
  </si>
  <si>
    <t>Реконструкция существующего Дома культуры в пос. Новый, ул. Молодежная 5 (со спортивным залом), (проектные работы)</t>
  </si>
  <si>
    <t>Предоставление грантов на развитие семейных животноводческих ферм</t>
  </si>
  <si>
    <t>Поддержка кредитования малых форм хозяйствования</t>
  </si>
  <si>
    <t>Возмещение сельскохозяйственным товаропроизводителям  Камчатского части затрат, связанных с целевой подготовкой специалистов, переподготовкой и повышением квалификации руководителей и специалистов сельскохозяйственного производства</t>
  </si>
  <si>
    <t>Возмещение части затрат, связанных с переподготовкой и повышением квалификации руководителей и специалистов предприятий пищевой и перерабатывающей промышленности</t>
  </si>
  <si>
    <t>Возмещение сельскохозяйственным товаропроизводителям  Камчатского части затрат, связанных с повышением заработной платы молодым специалистам сельскохозяйственного производства</t>
  </si>
  <si>
    <t>Предоставление социальных выплат молодым специалистам, имеющим законченное высшее профессиональное образование по сельскохозяйственной специальности</t>
  </si>
  <si>
    <t>Организация и проведение конкурсов профессионального мастерства</t>
  </si>
  <si>
    <t>7.4.</t>
  </si>
  <si>
    <t>Строительство помещения ветеринарной лечебницы в с. Апача Усть-Большерецкого района Камчатского края</t>
  </si>
  <si>
    <t>Строительство помещения ветеринарного участка в п. Лесной Елизовского района Камчатского края</t>
  </si>
  <si>
    <t>Строительство скотомогильника с биотермической ямой в с. Апача Усть-Большерецкого района Камчатского края</t>
  </si>
  <si>
    <t>Строительство скотомогильника с двумя биотермическими ямами в г. Петропавловске-Камчатском Камчатского края (проектные работы)</t>
  </si>
  <si>
    <t>Приобретение квартиры в Елизовском районе для ветеринарных врачей, переезжающих на постоянное место жительства в Камчатский край</t>
  </si>
  <si>
    <t>Краевая ведомственная целевая программа "Обеспечение эпизоотического благополучия Камчатского края, повышение качества и доступности ветеринарных услуг на территории Камчатского края"</t>
  </si>
  <si>
    <t>Расходы на выплаты персоналу в целях обеспечения выполнения целей и задач Программы, в разрезе подпрограмм и основных мероприятий</t>
  </si>
  <si>
    <t>Обеспечение реализации  подпрограммы</t>
  </si>
  <si>
    <t>Руководство и управление в сфере установленных функций органов государственной власти</t>
  </si>
  <si>
    <t>Осуществление закупка товаров, работ и услуг для государственных нужд</t>
  </si>
  <si>
    <t>Проведение плановых профилактических обработок и диагностических исследований</t>
  </si>
  <si>
    <t xml:space="preserve">Строительство объектов ветеринарного назначения                                             </t>
  </si>
  <si>
    <t xml:space="preserve"> Проведение Всероссийской сельскохозяйственной переписи 2016 года</t>
  </si>
  <si>
    <t>Организация и проведение ежегодной выставки-ярмарки камчатских товаропроизводителей "Елизовская осень</t>
  </si>
  <si>
    <t>Проведение профессиональных праздников "День оленевода", "День работников сельского хозяйства и перерабатывающей промышленности"</t>
  </si>
  <si>
    <t>Проведение краевого конкурса "Лучшее сельскохозяйственное предприятие"</t>
  </si>
  <si>
    <t>Повышение престижа агропромышленного комплекса в Камчатском крае</t>
  </si>
  <si>
    <t>Обеспечение агропромышленного комплекса квалифицированными кадрами</t>
  </si>
  <si>
    <t>Возмещение части затрат крестьянским (фермерским) хозяйствам,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</si>
  <si>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Предоставление грантов на создание и развитие крестьянских (фермерских) хозяйств и единовременной помощи на бытовое обустройство начинающих фермеров</t>
  </si>
  <si>
    <t>Развитие семейных животноводческих ферм на базе крестьянских (фермерских) хозяйств и поддержка начинающих  фермеров</t>
  </si>
  <si>
    <t xml:space="preserve"> Грантовая поддержка местных инициатив граждан, проживающих в сельской местности Камчатского края</t>
  </si>
  <si>
    <t>Повышение уровня развития социальной инфраструктуры и инженерного обустройства населенных пунктов, расположенных в сельской местности в Камчатском крае</t>
  </si>
  <si>
    <t>Улучшение жилищных условий граждан, проживающих в сельской местности в Камчатском крае, и обеспечение доступным жильем молодых специалистов на селе</t>
  </si>
  <si>
    <t>Создание условий для технического переоснащения агропромышленного комплекса  Камчатского края</t>
  </si>
  <si>
    <t>Государственная поддержка кредитования технической и технологической модернизации производства</t>
  </si>
  <si>
    <t>Подпрограмма 4  "Техническая и технологическая модернизация, инновационное развитие агропромышленного комплекса "</t>
  </si>
  <si>
    <t>Создание условий для продвижения продукции предприятий пищевой и перерабатывающей промышленности на потребительский рынок Камчатского края и за его пределы</t>
  </si>
  <si>
    <t>Создание условий для увеличения объемов производства, расширения ассортимента и улучшения качества продукции Камчатского края</t>
  </si>
  <si>
    <t>Обеспечение деятельности учреждения, предоставляющего услуги в области животноводства</t>
  </si>
  <si>
    <t>Поддержка отдельных подотраслей животноводства</t>
  </si>
  <si>
    <t>Развитие производства продукции животноводства</t>
  </si>
  <si>
    <t>Развитие племенного дела в животноводстве</t>
  </si>
  <si>
    <t xml:space="preserve">Возмещение сельскохозяйственным товаропроизводителям Камчатского края части затрат, связанных с приобретением элитных семян сельскохозяйственных культур (включая оригинальные семена: маточную элиту, супер-суперэлиту, суперэлиту) </t>
  </si>
  <si>
    <t>Поддержка отдельных отраслей растениеводства</t>
  </si>
  <si>
    <t>Повышение плодородия почв</t>
  </si>
  <si>
    <t xml:space="preserve">январь 2016 </t>
  </si>
  <si>
    <t>Возмещение сельскохозяйственным товаропроизводителям Камчатского края части затрат, связанных  с приобретением дизельного топлива</t>
  </si>
  <si>
    <t>Поддержка муниципальных целевых программ по развитию молочного животноводства и переработке молочной продукции</t>
  </si>
  <si>
    <t>2.2.10.</t>
  </si>
  <si>
    <t>Дотация на поддержку мер по обеспечению сбалансированности местных бюджетов в сфере сельского хозяйства</t>
  </si>
  <si>
    <t>Субсидии на возмещение части транспортных расходов, связанных с доставкой пищевой продукции собственного производства в другие субъекты Российской Федерации</t>
  </si>
  <si>
    <t>Субсидии на возмещение части затрат, связанных  с организацией торговых объектов по реализации продукции местных товаропроизводителей</t>
  </si>
  <si>
    <t>7.1.5.</t>
  </si>
  <si>
    <t>Компенсация части затрат, произведенных сельскохозяйственными товаропроизводителями, на оплату проезда к месту прохождения учебных, производственных и преддипломных практик и обратно для студентов очной, заочной формы обучения по программам среднего специального и высшего профессионального образования по сельскохозяйственной специальности</t>
  </si>
  <si>
    <t>Водопроводные сети системы холодного водоснабжения с присоединением к центральному водоводу в сельском поселении "село Усть-Хайрюзово" (капитальное строительство)</t>
  </si>
  <si>
    <t>Реконструкция спортивного зала муниципального бюджетного учреждения культуры "Тигильский центр досуга", расположенного по адресу: Камчатский край, Тигильский район, село Тигиль, ул. Партизанская, д. 21</t>
  </si>
  <si>
    <t>Предоставление грантов на развитие сети убойных пунктов в Камчатском крае</t>
  </si>
  <si>
    <t>Предоставление грантов на создание и развитие бройлерного производства и первичную переработку мяса птицы в Камчатском крае</t>
  </si>
  <si>
    <t>Контрольное событие Подпрограммы 2
Проведен конкурсный отбор муниципальных
программ в области животноводства, принятых местными администрациями муниципальных образований в Камчатском крае</t>
  </si>
  <si>
    <t>Контрольное событие Подпрограммы 2 Осуществлен контроль за численностью волков
(отстрел не менее 20 голов хищника)</t>
  </si>
  <si>
    <t>Контрольное событие Подпрограммы 4 Приобретено предприятиями агропромышленного комплекса в Камчатском крае не менее 30 единиц
оборудования, техники и автотранспорта</t>
  </si>
  <si>
    <t>Контрольное событие  Подпрограммы 5
Заключены соглашения о предоставлении
субсидий за счет средств краевого бюджета бюджетам муниципальных образований в Камчатском крае на создание объектов капитального строительства</t>
  </si>
  <si>
    <t>Контрольное событие  Подпрограммы 7
Проведена ежегодная выставка-ярмарка
камчатских товаропроизводителей "Елизовская осень"</t>
  </si>
  <si>
    <t>Контрольное событие Подпрограммы 8 Проведены диагностические и лабораторные исследования, профилактические вакцинации животных, отобраны пробы биоматериала животных, сельскохозяйственного сырья и продукции в
количестве не менее 100,0 тыс. усл. ед.</t>
  </si>
  <si>
    <t>Контрольное событие Подпрограммы 8 Приобретена 1 квартира в Елизовском районе
для ветеринарных врачей, переезжающих на постоянное место жительства в Камчатский край</t>
  </si>
  <si>
    <t>Контрольное событие Подпрограммы 9 Заключено Соглашение с Министерством сельского хозяйства Российской Федерации о предоставлении субсидии из
федерального бюджета бюджету Камчатского края</t>
  </si>
  <si>
    <t>Контрольное событие Подпрограммы 1
Проведен мониторинг обеспеченности сельскохозяйственных организаций Камчатского края семенами, топливом, средствами защиты растений, минеральными удобрениями и перечислены средства государственной поддержки на сезонные работы в соответствии с поданными документами на приобретение дизельного топлива и оказание несвязанной поддержки в области растениеводства</t>
  </si>
  <si>
    <t>Контрольное событие Подпрограммы 1
Проведен мониторинг сева сельскохозяйственных культур в Камчатском крае и перечислены средства государственной поддержки на сезонные работы в соответствии с поданными документами на приобретение удобрений и завоз семян однолетних и многолетних трав</t>
  </si>
  <si>
    <t>Контрольное событие Подпрограммы 5 Проведено заседание рабочей группы по распределению  лимитов между муниципальными образованиями в Камчатском крае на улучшение жилищных условий граждан, проживающих в сельской местности</t>
  </si>
  <si>
    <t>Контрольное событие Подпрограммы 9 Заключено Соглашение с Министерством сельского хозяйства Российской Федерации о порядке и условиях предоставления субсидий из федерального бюджета бюджету Камчатского края на мероприятия федеральной целевой программы «Устойчивое развитие сельских территорий на 2014-2017 годы и на период до 2020 года», утвержденной постановление Правительства Российской Федерации от 15.07.2013 №598</t>
  </si>
  <si>
    <t>Контрольное событие  Подпрограммы 6
Проведен конкурсный отбор по выдаче грантов
на создание и развитие семейных животноводческих фермерских хозяйств и грантов на создание и  развитие крестьянского (фермерского) хозяйства и
единовременной помощи на бытовое обустройство начинающим главам крестьянских (фермерских) хозяйств</t>
  </si>
  <si>
    <t>9.2</t>
  </si>
  <si>
    <t>Выполнение научно-исследовательских работ в области растениеводства</t>
  </si>
  <si>
    <t>3.1.3.</t>
  </si>
  <si>
    <t>Субсидии на возмещение части затрат предприятиям комбикормовой промышленности, связанных с производством и реализацией кормов</t>
  </si>
  <si>
    <t>2.5.</t>
  </si>
  <si>
    <t>2.5.1.</t>
  </si>
  <si>
    <t>Поддержка и развитие северного оленеводства в Камчатском крае</t>
  </si>
  <si>
    <t>Обеспечение жильем граждан, работающих в оленеводческих хозяйствах и проживающих в сельской местности Камчатского края</t>
  </si>
  <si>
    <t>"Развитие сельского хозяйства и регулирование рынков сельскохозяйственной продукции, сырья и продовольствия Камчатского края                                                                    на 2014-2020 годы"</t>
  </si>
  <si>
    <t>Государственная программа "Развитие сельского хозяйства и регулирование рынков сельскохозяйственной продукции, сырья и продовольствия Камчатского края на 2014-2020 годы"</t>
  </si>
  <si>
    <t>3.2.2.</t>
  </si>
  <si>
    <t xml:space="preserve">Контрольное событие Подпрограммы 7 Проведена Всероссийской сельскохозяйственной переписи 2016 года (заключены соглашения с органами местного самоуправления муниципальных образований в
Камчатском крае и перечислены субвенции местным бюджетам муниципальных образований в Камчатском крае </t>
  </si>
  <si>
    <t>3.1.4.</t>
  </si>
  <si>
    <t>Поддержка муниципальных программ по развитию хлебопекарного производства</t>
  </si>
  <si>
    <t>7.2.5.</t>
  </si>
  <si>
    <t xml:space="preserve">Организация и проведение выставок, ярмарок, других мероприятий, направленных на стимулирование инициативы и трудовой активности работников АПК Камчатского края </t>
  </si>
  <si>
    <t>январь-ноябрь  2016 года</t>
  </si>
  <si>
    <t>%</t>
  </si>
  <si>
    <t>Субсидия на возмещение части затрат, связанных с постановкой новых видов продукции на производство</t>
  </si>
  <si>
    <t>январь  2017 года</t>
  </si>
  <si>
    <t>Контрольное событие Подпрограммы 9 Заключено Соглашение с Министерством сельского хозяйства Российской Федерации о предоставлении субсидии на развитие сельскохозяйственного производства в Камчатском крае</t>
  </si>
  <si>
    <t>Контрольное событие Подпрограммы 9 Заключено Соглашение с Министерством сельского хозяйства Российской Федерации о порядке и условиях предоставления субсидий на мероприятия федеральной целевой программы «Устойчивое развитие сельских территорий на 2014-2017 годы и на период до 2020 года», утвержденной постановление Правительства Российской Федерации от 15.07.2013 №598</t>
  </si>
  <si>
    <t>Контрольное событие Подпрограммы 8 Проведены диагностические и лабораторные исследования, профилактические вакцинации животных, отобраны пробы биоматериала животных, сельскохозяйственного сырья и продукции в количестве не менее 30,0 тыс. усл. ед.ежегодно в I квартале</t>
  </si>
  <si>
    <t>Контрольное событие Подпрограммы 8 Проведены диагностические и лабораторные исследования, профилактические вакцинации животных, отобраны пробы биоматериала животных, сельскохозяйственного сырья и продукции в количестве не менее 45,0 тыс. усл. ед.ежегодно в II квартале</t>
  </si>
  <si>
    <t>Контрольное событие Подпрограммы 8 Проведены диагностические и лабораторные исследования, профилактические вакцинации животных, отобраны пробы биоматериала животных, сельскохозяйственного сырья и продукции в количестве не менее 16,0 тыс. усл. ед.ежегодно в III квартале</t>
  </si>
  <si>
    <t>Контрольное событие Подпрограммы 8 Проведены диагностические и лабораторные исследования, профилактические вакцинации животных, отобраны пробы биоматериала животных, сельскохозяйственного сырья и продукции в количестве не менее 28,0 тыс. усл. ед.ежегодно в IV квартале</t>
  </si>
  <si>
    <t>Контрольное событие  Подпрограммы 7
Проведена ежегодная выставка-ярмарка камчатских товаропроизводителей "Елизовская осень"</t>
  </si>
  <si>
    <t>Контрольное событие Подпрограммы 6 Проведен конкурсный отбор по выдаче грантов
на создание и развитие семейных животноводческих фермерских хозяйств и грантов на создание и  развитие крестьянского (фермерского) хозяйства и
единовременной помощи на бытовое обустройство начинающим главам крестьянских (фермерских) хозяйств</t>
  </si>
  <si>
    <t>Контрольное событие Подпрограммы 5 Проведено заседание рабочей группы по улучшению жилищных условий граждан, проживающих в сельской местности</t>
  </si>
  <si>
    <t xml:space="preserve">Контрольное событие Подпрограммы 4 Приобретено не менее 30 единиц оборудования, техники и автотранспорта предприятиями агропромышленного комплекса в Камчатском крае </t>
  </si>
  <si>
    <t>Контрольное событие Подпрограммы 2 Осуществлен контроль за численностью волков
(отстрел не менее 20 голов)</t>
  </si>
  <si>
    <t>Контрольное событие Подпрограммы 2
Проведен конкурсный отбор муниципальных
программ в области животноводства</t>
  </si>
  <si>
    <t>Контрольное событие Подпрограммы 1
Проведен мониторинг сева сельскохозяйственных культур в Камчатском крае</t>
  </si>
  <si>
    <t>Контрольное событие Подпрограммы 1
Проведен мониторинг обеспеченности сельскохозяйственных организаций Камчатского края семенами, топливом, средствами защиты растений, минеральными удобрениями</t>
  </si>
  <si>
    <t>январь 2017</t>
  </si>
  <si>
    <t>Строительство скотомогильника с двумя биотермическими ямами в г. Петропавловске-Камчатском Камчатского края</t>
  </si>
  <si>
    <t xml:space="preserve">январь 2017 </t>
  </si>
  <si>
    <t>Средства использованы на обеспечение функций подведомственного учреждения согласно утвержденной сметы на 2017 год.</t>
  </si>
  <si>
    <t>январь-февраль  2017 года</t>
  </si>
  <si>
    <t>февраль 2017</t>
  </si>
  <si>
    <t>В рамках мероприятия оказана поддержка на приобретение 5 голов плем. молодняка КРС</t>
  </si>
  <si>
    <t xml:space="preserve">В рамках мероприятия приобретены подарки к празднованию "Дня оленевода" </t>
  </si>
  <si>
    <t>В рамках мероприятия 2-м предприятиям предоставлена субсидия согласно представленных документов.</t>
  </si>
  <si>
    <t xml:space="preserve">В рамках мероприятия произведено и реализовано 4,5 млн. штук яйца </t>
  </si>
  <si>
    <t>В рамках мероприятия произведено и реализовано 818,082 тонн молока, возмещены затраты за содержание поголовья коров в количестве 168 голов.</t>
  </si>
  <si>
    <t>"Развитие сельского хозяйства и регулирование рынков сельскохозяйственной продукции, сырья и продовольствия Камчатского края"</t>
  </si>
  <si>
    <t>январь-март  2017 года</t>
  </si>
  <si>
    <t>Государственная программа "Развитие сельского хозяйства и регулирование рынков сельскохозяйственной продукции, сырья и продовольствия Камчатского края"</t>
  </si>
  <si>
    <t>март 2017</t>
  </si>
  <si>
    <t xml:space="preserve">В рамках мероприятия отстрелено волков в количестве 17-ти голов. </t>
  </si>
  <si>
    <t>В рамках мероприятия произведено и реализовано 216,091 тонн мяса свиней</t>
  </si>
  <si>
    <t>В рамках мероприятия оказана поддержка по убою 184 сельхоз. животных</t>
  </si>
  <si>
    <t>2.5.2.</t>
  </si>
  <si>
    <t>Уведомление о бюджетных ассигнованиях на 2017 год направлено.  Проект соглашения о финансировании на 2017 год с Администрацией Алеутского муниципального района находится в стадии подготовки. В связи с тяжелыми погодными условиями, отсутствием надлежащего транспортного сообщения и невозможностью бесперебойной доставки изготовленных строительных конструкций, объем освоенных средств по мероприятию в 2016 году составил 53 987,98553 тыс. рублей. В соответствии с Доп. соглашением №01-15/68 от 06.12.16 г. срок исполнения контракта перенесен до 30.06.2017.</t>
  </si>
  <si>
    <t xml:space="preserve">Уведомление о бюджетных ассигнованиях на 2017 год направлено.  Заключено Соглашения с Администрацией Мильковского муниципального района о финансировании на 2017 год (от 21.02.2017 №03/03).
Заключен Муниципальный контракт №0138300007216000062-0210550-02 от 04.07.2016г. Подрядная организация ООО "Мастер". По состоянию на 01.04.2017 выполнены следующие виды работ: устройство стен, перекрытий, установка оконных блоков и оконных витражей, устройство кровли, вентлиляции - 100%, устройство навесного фасада 45 %, внутренних перегородок  40%, элекромонтажных работ 40%. </t>
  </si>
  <si>
    <t>В рамках мероприятия предоставлена социальная выплата 1 специалисту, имеющиму высшее профессиональное образование по сельсохозяйственной специальности "Ветеринарный врач"</t>
  </si>
  <si>
    <t>Получено положительное заключение государственной экспертизы.Получен градостроительный план.Размещение документации запланировано в плане графике на март-апрель 2017 года</t>
  </si>
  <si>
    <t>Заключены с Министерством сельского хозяйства РФ Соглашения о предоставлении субсидий из федерального бюджета бюджету субъекта Российской Федерации от 15 февраля 2017 года № 082-08-233, от 15 февраля 2017 года № 082-08-312,  от 15 февраля 2017 года № 082-08-1054, от 21 февраля 2017 года № 082-08-069</t>
  </si>
  <si>
    <t>Заключено с Министерством сельского хозяйства РФ Соглашение оглашение о порядке и условиях предоставления субсидий из федерального бюджета бюджету Камчатского края на мероприятия федеральной целевой программы "Устойчивое развитие сельских территорий на 2015-2017 годы и на период до 2020 года" от 15.02.2017 № 082-08-905</t>
  </si>
  <si>
    <t xml:space="preserve">В рамках мероприятия предоставлена субсидия согласно представленных документов по приобретению 348,83 тонн минеральных удобрений. </t>
  </si>
  <si>
    <t xml:space="preserve">Выполнение по мере поступления заявлений.
Возмещены затраты в размере 2 742,285 тыс.рублей.
</t>
  </si>
  <si>
    <t>В соответствии с решением Рабочей группы по реализации программных мероприятий Минсельхозпищепрома Камчатского края  от 14.02.2017 распределены лимиты участников мероприятий ФЦП "Устойчивое развитие сельских территорий на 2014-2017 годы и на плановый период до 2020 года" 14 муниципальным образованиям Камчатского края на 2017 год. Выдано 5 свидетельств на строительство (приобретение) жилья, в том числе 3 свидетельства выдано молодым семьям и молодым специалистам. Объем ввода жилых помещений составил 319,0 кв. метра всего, из них молодым семьям и молодым специалистам 192,0 кв. метров.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</si>
</sst>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#,##0.00000"/>
    <numFmt numFmtId="167" formatCode="0.00000"/>
    <numFmt numFmtId="168" formatCode="#,##0.000000000000"/>
    <numFmt numFmtId="169" formatCode="_(&quot;$&quot;* #,##0.00_);_(&quot;$&quot;* \(#,##0.00\);_(&quot;$&quot;* &quot;-&quot;??_);_(@_)"/>
  </numFmts>
  <fonts count="17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7.5"/>
      <name val="Times New Roman"/>
      <family val="1"/>
      <charset val="204"/>
    </font>
    <font>
      <b/>
      <i/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indexed="8"/>
      <name val="Times New Roman"/>
      <family val="2"/>
      <charset val="204"/>
    </font>
    <font>
      <sz val="11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9" fontId="11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1" applyFont="1"/>
    <xf numFmtId="0" fontId="3" fillId="0" borderId="0" xfId="1" applyFont="1" applyFill="1"/>
    <xf numFmtId="166" fontId="4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/>
    </xf>
    <xf numFmtId="0" fontId="3" fillId="2" borderId="0" xfId="1" applyFont="1" applyFill="1"/>
    <xf numFmtId="0" fontId="4" fillId="2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4" fillId="0" borderId="0" xfId="1" applyFont="1" applyFill="1"/>
    <xf numFmtId="0" fontId="8" fillId="0" borderId="0" xfId="1" applyFont="1" applyFill="1"/>
    <xf numFmtId="49" fontId="5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8" fillId="0" borderId="2" xfId="24" applyFont="1" applyFill="1" applyBorder="1" applyAlignment="1"/>
    <xf numFmtId="0" fontId="8" fillId="0" borderId="0" xfId="24" applyFont="1" applyFill="1" applyAlignment="1"/>
    <xf numFmtId="0" fontId="8" fillId="0" borderId="3" xfId="24" applyFont="1" applyFill="1" applyBorder="1" applyAlignment="1"/>
    <xf numFmtId="0" fontId="8" fillId="0" borderId="0" xfId="24" applyFont="1" applyFill="1" applyAlignment="1">
      <alignment horizontal="left"/>
    </xf>
    <xf numFmtId="166" fontId="8" fillId="0" borderId="0" xfId="24" applyNumberFormat="1" applyFont="1" applyFill="1" applyAlignment="1">
      <alignment horizontal="left"/>
    </xf>
    <xf numFmtId="166" fontId="8" fillId="0" borderId="0" xfId="24" applyNumberFormat="1" applyFont="1" applyFill="1" applyBorder="1" applyAlignment="1">
      <alignment horizontal="left"/>
    </xf>
    <xf numFmtId="0" fontId="8" fillId="0" borderId="0" xfId="24" applyFont="1" applyFill="1" applyBorder="1" applyAlignment="1">
      <alignment horizontal="left"/>
    </xf>
    <xf numFmtId="0" fontId="3" fillId="17" borderId="0" xfId="1" applyFont="1" applyFill="1"/>
    <xf numFmtId="0" fontId="8" fillId="0" borderId="0" xfId="24" applyFont="1" applyFill="1"/>
    <xf numFmtId="0" fontId="3" fillId="0" borderId="0" xfId="24" applyFont="1" applyFill="1"/>
    <xf numFmtId="166" fontId="5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Fill="1" applyBorder="1" applyAlignment="1">
      <alignment horizontal="righ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right" vertical="center"/>
    </xf>
    <xf numFmtId="49" fontId="5" fillId="0" borderId="1" xfId="24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 wrapText="1"/>
    </xf>
    <xf numFmtId="49" fontId="5" fillId="18" borderId="1" xfId="1" applyNumberFormat="1" applyFont="1" applyFill="1" applyBorder="1" applyAlignment="1">
      <alignment horizontal="left" vertical="center" wrapText="1"/>
    </xf>
    <xf numFmtId="166" fontId="5" fillId="18" borderId="1" xfId="1" applyNumberFormat="1" applyFont="1" applyFill="1" applyBorder="1" applyAlignment="1">
      <alignment horizontal="right" vertical="top"/>
    </xf>
    <xf numFmtId="10" fontId="4" fillId="0" borderId="0" xfId="46" applyNumberFormat="1" applyFont="1" applyFill="1" applyAlignment="1">
      <alignment vertical="top"/>
    </xf>
    <xf numFmtId="166" fontId="5" fillId="0" borderId="1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wrapText="1"/>
    </xf>
    <xf numFmtId="10" fontId="3" fillId="2" borderId="0" xfId="46" applyNumberFormat="1" applyFont="1" applyFill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8" fillId="0" borderId="0" xfId="24" applyFont="1" applyFill="1" applyAlignment="1">
      <alignment horizontal="right"/>
    </xf>
    <xf numFmtId="0" fontId="7" fillId="0" borderId="0" xfId="24" applyFont="1" applyFill="1" applyAlignment="1">
      <alignment horizontal="center"/>
    </xf>
    <xf numFmtId="0" fontId="8" fillId="0" borderId="0" xfId="24" applyFont="1" applyFill="1" applyAlignment="1">
      <alignment horizontal="right" vertical="center"/>
    </xf>
    <xf numFmtId="0" fontId="8" fillId="0" borderId="3" xfId="24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/>
    </xf>
    <xf numFmtId="2" fontId="4" fillId="0" borderId="1" xfId="1" applyNumberFormat="1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 vertical="center" textRotation="90" wrapText="1"/>
    </xf>
    <xf numFmtId="0" fontId="4" fillId="0" borderId="5" xfId="1" applyFont="1" applyFill="1" applyBorder="1" applyAlignment="1">
      <alignment horizontal="center" vertical="center" textRotation="90" wrapText="1"/>
    </xf>
    <xf numFmtId="0" fontId="4" fillId="0" borderId="6" xfId="1" applyFont="1" applyFill="1" applyBorder="1" applyAlignment="1">
      <alignment horizontal="center" vertical="center" textRotation="90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wrapText="1"/>
    </xf>
    <xf numFmtId="0" fontId="4" fillId="0" borderId="1" xfId="1" applyFont="1" applyFill="1" applyBorder="1" applyAlignment="1"/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18" borderId="1" xfId="1" applyFont="1" applyFill="1" applyBorder="1" applyAlignment="1">
      <alignment horizontal="center" vertical="top"/>
    </xf>
    <xf numFmtId="0" fontId="4" fillId="18" borderId="1" xfId="1" applyFont="1" applyFill="1" applyBorder="1" applyAlignment="1">
      <alignment horizontal="center" vertical="top"/>
    </xf>
  </cellXfs>
  <cellStyles count="47">
    <cellStyle name="20% — акцент1" xfId="4"/>
    <cellStyle name="20% — акцент2" xfId="5"/>
    <cellStyle name="20% — акцент3" xfId="6"/>
    <cellStyle name="20% — акцент4" xfId="7"/>
    <cellStyle name="20% — акцент5" xfId="8"/>
    <cellStyle name="20% — акцент6" xfId="9"/>
    <cellStyle name="40% — акцент1" xfId="10"/>
    <cellStyle name="40% — акцент2" xfId="11"/>
    <cellStyle name="40% — акцент3" xfId="12"/>
    <cellStyle name="40% — акцент4" xfId="13"/>
    <cellStyle name="40% — акцент5" xfId="14"/>
    <cellStyle name="40% — акцент6" xfId="15"/>
    <cellStyle name="60% — акцент1" xfId="16"/>
    <cellStyle name="60% — акцент2" xfId="17"/>
    <cellStyle name="60% — акцент3" xfId="18"/>
    <cellStyle name="60% — акцент4" xfId="19"/>
    <cellStyle name="60% — акцент5" xfId="20"/>
    <cellStyle name="60% — акцент6" xfId="21"/>
    <cellStyle name="Normal" xfId="45"/>
    <cellStyle name="Денежный 2" xfId="22"/>
    <cellStyle name="Денежный 3" xfId="23"/>
    <cellStyle name="Обычный" xfId="0" builtinId="0"/>
    <cellStyle name="Обычный 10" xfId="24"/>
    <cellStyle name="Обычный 2" xfId="1"/>
    <cellStyle name="Обычный 2 2" xfId="25"/>
    <cellStyle name="Обычный 2 3" xfId="26"/>
    <cellStyle name="Обычный 2 4" xfId="27"/>
    <cellStyle name="Обычный 2_Копия 2011-02-25 Самолетик 1" xfId="28"/>
    <cellStyle name="Обычный 3" xfId="29"/>
    <cellStyle name="Обычный 3 2" xfId="30"/>
    <cellStyle name="Обычный 3 6" xfId="31"/>
    <cellStyle name="Обычный 4" xfId="32"/>
    <cellStyle name="Обычный 5" xfId="33"/>
    <cellStyle name="Обычный 6" xfId="34"/>
    <cellStyle name="Обычный 7" xfId="35"/>
    <cellStyle name="Процентный" xfId="46" builtinId="5"/>
    <cellStyle name="Процентный 2" xfId="2"/>
    <cellStyle name="Процентный 3" xfId="36"/>
    <cellStyle name="Стиль 1" xfId="37"/>
    <cellStyle name="Тысячи [0]_перечис.11" xfId="38"/>
    <cellStyle name="Тысячи_перечис.11" xfId="39"/>
    <cellStyle name="Финансовый 2" xfId="3"/>
    <cellStyle name="Финансовый 2 2" xfId="40"/>
    <cellStyle name="Финансовый 2 3" xfId="41"/>
    <cellStyle name="Финансовый 3" xfId="42"/>
    <cellStyle name="Финансовый 4" xfId="43"/>
    <cellStyle name="Финансовый 5" xfId="44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1226468</xdr:colOff>
      <xdr:row>9</xdr:row>
      <xdr:rowOff>17401</xdr:rowOff>
    </xdr:from>
    <xdr:ext cx="1021432" cy="373124"/>
    <xdr:sp macro="" textlink="">
      <xdr:nvSpPr>
        <xdr:cNvPr id="2" name="TextBox 1"/>
        <xdr:cNvSpPr txBox="1"/>
      </xdr:nvSpPr>
      <xdr:spPr>
        <a:xfrm>
          <a:off x="7493918" y="1950976"/>
          <a:ext cx="1021432" cy="373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(  количество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</a:t>
          </a:r>
        </a:p>
        <a:p>
          <a:pPr algn="ctr"/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(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тыс.  руб.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)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  )</a:t>
          </a:r>
          <a:endParaRPr lang="ru-RU" sz="9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9</xdr:row>
      <xdr:rowOff>17401</xdr:rowOff>
    </xdr:from>
    <xdr:ext cx="1021432" cy="373124"/>
    <xdr:sp macro="" textlink="">
      <xdr:nvSpPr>
        <xdr:cNvPr id="2" name="TextBox 1"/>
        <xdr:cNvSpPr txBox="1"/>
      </xdr:nvSpPr>
      <xdr:spPr>
        <a:xfrm>
          <a:off x="7493918" y="1712851"/>
          <a:ext cx="1021432" cy="373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(  количество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</a:t>
          </a:r>
        </a:p>
        <a:p>
          <a:pPr algn="ctr"/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(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тыс.  руб.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)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  )</a:t>
          </a:r>
          <a:endParaRPr lang="ru-RU" sz="9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9</xdr:row>
      <xdr:rowOff>17401</xdr:rowOff>
    </xdr:from>
    <xdr:ext cx="1021432" cy="373124"/>
    <xdr:sp macro="" textlink="">
      <xdr:nvSpPr>
        <xdr:cNvPr id="2" name="TextBox 1"/>
        <xdr:cNvSpPr txBox="1"/>
      </xdr:nvSpPr>
      <xdr:spPr>
        <a:xfrm>
          <a:off x="7493918" y="1950976"/>
          <a:ext cx="1021432" cy="373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(  количество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</a:t>
          </a:r>
        </a:p>
        <a:p>
          <a:pPr algn="ctr"/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(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тыс.  руб.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)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  )</a:t>
          </a:r>
          <a:endParaRPr lang="ru-RU" sz="9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9</xdr:row>
      <xdr:rowOff>17401</xdr:rowOff>
    </xdr:from>
    <xdr:ext cx="1021432" cy="373124"/>
    <xdr:sp macro="" textlink="">
      <xdr:nvSpPr>
        <xdr:cNvPr id="2" name="TextBox 1"/>
        <xdr:cNvSpPr txBox="1"/>
      </xdr:nvSpPr>
      <xdr:spPr>
        <a:xfrm>
          <a:off x="7493918" y="1950976"/>
          <a:ext cx="1021432" cy="373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(  количество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</a:t>
          </a:r>
        </a:p>
        <a:p>
          <a:pPr algn="ctr"/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(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тыс.  руб.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)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  )</a:t>
          </a:r>
          <a:endParaRPr lang="ru-RU" sz="9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9</xdr:row>
      <xdr:rowOff>17401</xdr:rowOff>
    </xdr:from>
    <xdr:ext cx="1021432" cy="373124"/>
    <xdr:sp macro="" textlink="">
      <xdr:nvSpPr>
        <xdr:cNvPr id="2" name="TextBox 1"/>
        <xdr:cNvSpPr txBox="1"/>
      </xdr:nvSpPr>
      <xdr:spPr>
        <a:xfrm>
          <a:off x="7493918" y="1950976"/>
          <a:ext cx="1021432" cy="373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(  количество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</a:t>
          </a:r>
        </a:p>
        <a:p>
          <a:pPr algn="ctr"/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(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тыс.  руб.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)</a:t>
          </a:r>
          <a:r>
            <a:rPr lang="ru-RU" sz="600" i="0">
              <a:solidFill>
                <a:sysClr val="windowText" lastClr="000000"/>
              </a:solidFill>
              <a:effectLst/>
              <a:latin typeface="Cambria Math"/>
              <a:ea typeface="+mn-ea"/>
              <a:cs typeface="+mn-cs"/>
            </a:rPr>
            <a:t>  )</a:t>
          </a:r>
          <a:endParaRPr lang="ru-RU" sz="9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669"/>
  <sheetViews>
    <sheetView tabSelected="1" view="pageBreakPreview" zoomScaleNormal="130" zoomScaleSheetLayoutView="100" workbookViewId="0">
      <selection activeCell="A3" sqref="A3:I3"/>
    </sheetView>
  </sheetViews>
  <sheetFormatPr defaultColWidth="4.7109375" defaultRowHeight="12.75" x14ac:dyDescent="0.2"/>
  <cols>
    <col min="1" max="1" width="5.140625" style="2" customWidth="1"/>
    <col min="2" max="2" width="36" style="2" customWidth="1"/>
    <col min="3" max="3" width="11.5703125" style="2" customWidth="1"/>
    <col min="4" max="4" width="12.28515625" style="2" customWidth="1"/>
    <col min="5" max="5" width="14.140625" style="2" customWidth="1"/>
    <col min="6" max="6" width="16.5703125" style="2" customWidth="1"/>
    <col min="7" max="7" width="16.7109375" style="2" customWidth="1"/>
    <col min="8" max="8" width="15" style="2" customWidth="1"/>
    <col min="9" max="9" width="61.140625" style="2" customWidth="1"/>
    <col min="10" max="10" width="27" style="42" customWidth="1"/>
    <col min="11" max="11" width="9.140625" style="42" customWidth="1"/>
    <col min="12" max="12" width="13.28515625" style="42" customWidth="1"/>
    <col min="13" max="13" width="14" style="42" customWidth="1"/>
    <col min="14" max="39" width="9.140625" style="42" customWidth="1"/>
    <col min="40" max="232" width="9.140625" style="1" customWidth="1"/>
    <col min="233" max="233" width="3.140625" style="1" customWidth="1"/>
    <col min="234" max="234" width="27.7109375" style="1" customWidth="1"/>
    <col min="235" max="235" width="9.85546875" style="1" customWidth="1"/>
    <col min="236" max="236" width="9.5703125" style="1" customWidth="1"/>
    <col min="237" max="237" width="9.85546875" style="1" customWidth="1"/>
    <col min="238" max="238" width="9.5703125" style="1" customWidth="1"/>
    <col min="239" max="240" width="6.85546875" style="1" customWidth="1"/>
    <col min="241" max="241" width="15.140625" style="1" customWidth="1"/>
    <col min="242" max="242" width="6.7109375" style="1" customWidth="1"/>
    <col min="243" max="243" width="6.85546875" style="1" customWidth="1"/>
    <col min="244" max="251" width="4.7109375" style="1" customWidth="1"/>
    <col min="252" max="252" width="5.85546875" style="1" customWidth="1"/>
    <col min="253" max="16384" width="4.7109375" style="1"/>
  </cols>
  <sheetData>
    <row r="1" spans="1:39" s="2" customFormat="1" ht="15" x14ac:dyDescent="0.25">
      <c r="A1" s="23"/>
      <c r="B1" s="23"/>
      <c r="C1" s="23"/>
      <c r="D1" s="23"/>
      <c r="E1" s="23"/>
      <c r="F1" s="23"/>
      <c r="G1" s="23"/>
      <c r="H1" s="56" t="s">
        <v>96</v>
      </c>
      <c r="I1" s="56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s="10" customFormat="1" ht="6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39" s="10" customFormat="1" ht="13.5" customHeight="1" x14ac:dyDescent="0.25">
      <c r="A3" s="57" t="s">
        <v>99</v>
      </c>
      <c r="B3" s="57"/>
      <c r="C3" s="57"/>
      <c r="D3" s="57"/>
      <c r="E3" s="57"/>
      <c r="F3" s="57"/>
      <c r="G3" s="57"/>
      <c r="H3" s="57"/>
      <c r="I3" s="57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s="10" customFormat="1" ht="24.75" customHeight="1" x14ac:dyDescent="0.25">
      <c r="A4" s="18"/>
      <c r="B4" s="18"/>
      <c r="C4" s="18"/>
      <c r="D4" s="18"/>
      <c r="E4" s="19"/>
      <c r="F4" s="18"/>
      <c r="G4" s="18"/>
      <c r="H4" s="18"/>
      <c r="I4" s="18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39" s="10" customFormat="1" ht="15" x14ac:dyDescent="0.25">
      <c r="A5" s="58" t="s">
        <v>100</v>
      </c>
      <c r="B5" s="58"/>
      <c r="C5" s="58"/>
      <c r="D5" s="59" t="s">
        <v>256</v>
      </c>
      <c r="E5" s="59"/>
      <c r="F5" s="59"/>
      <c r="G5" s="59"/>
      <c r="H5" s="59"/>
      <c r="I5" s="59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1:39" s="10" customFormat="1" ht="12" customHeight="1" x14ac:dyDescent="0.25">
      <c r="A6" s="56" t="s">
        <v>105</v>
      </c>
      <c r="B6" s="56"/>
      <c r="C6" s="56"/>
      <c r="D6" s="15" t="s">
        <v>257</v>
      </c>
      <c r="E6" s="15"/>
      <c r="F6" s="16"/>
      <c r="G6" s="16"/>
      <c r="H6" s="16"/>
      <c r="I6" s="16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1:39" s="10" customFormat="1" ht="12" customHeight="1" x14ac:dyDescent="0.25">
      <c r="A7" s="56" t="s">
        <v>101</v>
      </c>
      <c r="B7" s="56"/>
      <c r="C7" s="56"/>
      <c r="D7" s="17" t="s">
        <v>106</v>
      </c>
      <c r="E7" s="17"/>
      <c r="F7" s="17"/>
      <c r="G7" s="17"/>
      <c r="H7" s="17"/>
      <c r="I7" s="17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39" s="9" customFormat="1" ht="13.5" customHeight="1" x14ac:dyDescent="0.25">
      <c r="A8" s="18"/>
      <c r="B8" s="19"/>
      <c r="C8" s="20"/>
      <c r="D8" s="21"/>
      <c r="E8" s="21"/>
      <c r="F8" s="18"/>
      <c r="G8" s="18"/>
      <c r="H8" s="18"/>
      <c r="I8" s="18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</row>
    <row r="9" spans="1:39" s="9" customFormat="1" ht="21" customHeight="1" x14ac:dyDescent="0.2">
      <c r="A9" s="60" t="s">
        <v>107</v>
      </c>
      <c r="B9" s="60" t="s">
        <v>102</v>
      </c>
      <c r="C9" s="60" t="s">
        <v>108</v>
      </c>
      <c r="D9" s="60"/>
      <c r="E9" s="60"/>
      <c r="F9" s="60" t="s">
        <v>95</v>
      </c>
      <c r="G9" s="60" t="s">
        <v>103</v>
      </c>
      <c r="H9" s="60" t="s">
        <v>109</v>
      </c>
      <c r="I9" s="60" t="s">
        <v>94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39" s="8" customFormat="1" ht="24" customHeight="1" x14ac:dyDescent="0.2">
      <c r="A10" s="60"/>
      <c r="B10" s="60"/>
      <c r="C10" s="44" t="s">
        <v>93</v>
      </c>
      <c r="D10" s="44" t="s">
        <v>92</v>
      </c>
      <c r="E10" s="44" t="s">
        <v>91</v>
      </c>
      <c r="F10" s="60"/>
      <c r="G10" s="60"/>
      <c r="H10" s="60"/>
      <c r="I10" s="60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</row>
    <row r="11" spans="1:39" s="8" customFormat="1" ht="11.25" customHeight="1" x14ac:dyDescent="0.2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39" s="8" customFormat="1" ht="11.25" customHeight="1" x14ac:dyDescent="0.2">
      <c r="A12" s="65" t="s">
        <v>258</v>
      </c>
      <c r="B12" s="65"/>
      <c r="C12" s="65"/>
      <c r="D12" s="65"/>
      <c r="E12" s="65"/>
      <c r="F12" s="65"/>
      <c r="G12" s="65"/>
      <c r="H12" s="65"/>
      <c r="I12" s="65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39" s="8" customFormat="1" ht="11.25" customHeight="1" x14ac:dyDescent="0.2">
      <c r="A13" s="64"/>
      <c r="B13" s="11" t="s">
        <v>110</v>
      </c>
      <c r="C13" s="39">
        <f>SUM(C14:C19)</f>
        <v>1370996.8385500002</v>
      </c>
      <c r="D13" s="39">
        <f>SUM(D14:D19)</f>
        <v>143404.74579042351</v>
      </c>
      <c r="E13" s="39">
        <f>SUM(E14:E19)</f>
        <v>142484.69696042349</v>
      </c>
      <c r="F13" s="66"/>
      <c r="G13" s="64"/>
      <c r="H13" s="64"/>
      <c r="I13" s="64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pans="1:39" s="8" customFormat="1" ht="11.25" customHeight="1" x14ac:dyDescent="0.2">
      <c r="A14" s="64"/>
      <c r="B14" s="11" t="s">
        <v>3</v>
      </c>
      <c r="C14" s="39">
        <f t="shared" ref="C14:E19" si="0">C22+C110+C247+C325+C369+C435+C470+C578+C630</f>
        <v>145182.5</v>
      </c>
      <c r="D14" s="39">
        <f t="shared" si="0"/>
        <v>17324.063689999999</v>
      </c>
      <c r="E14" s="39">
        <f t="shared" si="0"/>
        <v>17324.063689999999</v>
      </c>
      <c r="F14" s="66"/>
      <c r="G14" s="64"/>
      <c r="H14" s="64"/>
      <c r="I14" s="64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39" s="8" customFormat="1" ht="12" customHeight="1" x14ac:dyDescent="0.2">
      <c r="A15" s="64"/>
      <c r="B15" s="11" t="s">
        <v>2</v>
      </c>
      <c r="C15" s="39">
        <f t="shared" si="0"/>
        <v>1115973.6340000001</v>
      </c>
      <c r="D15" s="39">
        <f t="shared" si="0"/>
        <v>114856.68502999999</v>
      </c>
      <c r="E15" s="39">
        <f t="shared" si="0"/>
        <v>113936.63619999999</v>
      </c>
      <c r="F15" s="66"/>
      <c r="G15" s="64"/>
      <c r="H15" s="64"/>
      <c r="I15" s="64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39" s="8" customFormat="1" ht="11.25" customHeight="1" x14ac:dyDescent="0.2">
      <c r="A16" s="64"/>
      <c r="B16" s="11" t="s">
        <v>1</v>
      </c>
      <c r="C16" s="39">
        <f t="shared" si="0"/>
        <v>576.79999999999995</v>
      </c>
      <c r="D16" s="39">
        <f t="shared" si="0"/>
        <v>0</v>
      </c>
      <c r="E16" s="39">
        <f t="shared" si="0"/>
        <v>0</v>
      </c>
      <c r="F16" s="66"/>
      <c r="G16" s="64"/>
      <c r="H16" s="64"/>
      <c r="I16" s="64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s="8" customFormat="1" ht="11.25" customHeight="1" x14ac:dyDescent="0.2">
      <c r="A17" s="64"/>
      <c r="B17" s="11" t="s">
        <v>0</v>
      </c>
      <c r="C17" s="39">
        <f t="shared" si="0"/>
        <v>0</v>
      </c>
      <c r="D17" s="39">
        <f t="shared" si="0"/>
        <v>0</v>
      </c>
      <c r="E17" s="39">
        <f t="shared" si="0"/>
        <v>0</v>
      </c>
      <c r="F17" s="66"/>
      <c r="G17" s="64"/>
      <c r="H17" s="64"/>
      <c r="I17" s="64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39" s="8" customFormat="1" ht="11.25" customHeight="1" x14ac:dyDescent="0.2">
      <c r="A18" s="64"/>
      <c r="B18" s="11" t="s">
        <v>111</v>
      </c>
      <c r="C18" s="39">
        <f t="shared" si="0"/>
        <v>0</v>
      </c>
      <c r="D18" s="39">
        <f t="shared" si="0"/>
        <v>0</v>
      </c>
      <c r="E18" s="39">
        <f t="shared" si="0"/>
        <v>0</v>
      </c>
      <c r="F18" s="66"/>
      <c r="G18" s="64"/>
      <c r="H18" s="64"/>
      <c r="I18" s="64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1:39" s="8" customFormat="1" ht="11.25" customHeight="1" x14ac:dyDescent="0.2">
      <c r="A19" s="64"/>
      <c r="B19" s="11" t="s">
        <v>104</v>
      </c>
      <c r="C19" s="39">
        <f t="shared" si="0"/>
        <v>109263.90455000001</v>
      </c>
      <c r="D19" s="39">
        <f t="shared" si="0"/>
        <v>11223.997070423506</v>
      </c>
      <c r="E19" s="39">
        <f t="shared" si="0"/>
        <v>11223.997070423506</v>
      </c>
      <c r="F19" s="66"/>
      <c r="G19" s="64"/>
      <c r="H19" s="64"/>
      <c r="I19" s="64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1:39" s="8" customFormat="1" ht="11.25" customHeight="1" x14ac:dyDescent="0.2">
      <c r="A20" s="61" t="s">
        <v>90</v>
      </c>
      <c r="B20" s="61"/>
      <c r="C20" s="61"/>
      <c r="D20" s="61"/>
      <c r="E20" s="61"/>
      <c r="F20" s="61"/>
      <c r="G20" s="61"/>
      <c r="H20" s="61"/>
      <c r="I20" s="61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</row>
    <row r="21" spans="1:39" s="7" customFormat="1" ht="10.5" customHeight="1" x14ac:dyDescent="0.2">
      <c r="A21" s="62"/>
      <c r="B21" s="11" t="s">
        <v>112</v>
      </c>
      <c r="C21" s="25">
        <f>SUM(C22:C27)</f>
        <v>74661.804550000001</v>
      </c>
      <c r="D21" s="25">
        <f>SUM(D22:D27)</f>
        <v>5358.6840000000002</v>
      </c>
      <c r="E21" s="25">
        <f>SUM(E22:E27)</f>
        <v>5358.6840000000002</v>
      </c>
      <c r="F21" s="63"/>
      <c r="G21" s="64"/>
      <c r="H21" s="63"/>
      <c r="I21" s="64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</row>
    <row r="22" spans="1:39" s="7" customFormat="1" ht="10.5" customHeight="1" x14ac:dyDescent="0.2">
      <c r="A22" s="62"/>
      <c r="B22" s="11" t="s">
        <v>3</v>
      </c>
      <c r="C22" s="25">
        <f t="shared" ref="C22:E27" si="1">C30+C47+C73</f>
        <v>7394.7</v>
      </c>
      <c r="D22" s="25">
        <f t="shared" si="1"/>
        <v>0</v>
      </c>
      <c r="E22" s="25">
        <f t="shared" si="1"/>
        <v>0</v>
      </c>
      <c r="F22" s="64"/>
      <c r="G22" s="64"/>
      <c r="H22" s="64"/>
      <c r="I22" s="64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</row>
    <row r="23" spans="1:39" s="7" customFormat="1" ht="10.5" customHeight="1" x14ac:dyDescent="0.2">
      <c r="A23" s="62"/>
      <c r="B23" s="11" t="s">
        <v>2</v>
      </c>
      <c r="C23" s="25">
        <f t="shared" si="1"/>
        <v>67160</v>
      </c>
      <c r="D23" s="25">
        <f t="shared" si="1"/>
        <v>5358.6840000000002</v>
      </c>
      <c r="E23" s="25">
        <f t="shared" si="1"/>
        <v>5358.6840000000002</v>
      </c>
      <c r="F23" s="64"/>
      <c r="G23" s="64"/>
      <c r="H23" s="64"/>
      <c r="I23" s="64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</row>
    <row r="24" spans="1:39" s="7" customFormat="1" ht="10.5" customHeight="1" x14ac:dyDescent="0.2">
      <c r="A24" s="62"/>
      <c r="B24" s="11" t="s">
        <v>1</v>
      </c>
      <c r="C24" s="25">
        <f t="shared" si="1"/>
        <v>0</v>
      </c>
      <c r="D24" s="25">
        <f t="shared" si="1"/>
        <v>0</v>
      </c>
      <c r="E24" s="25">
        <f t="shared" si="1"/>
        <v>0</v>
      </c>
      <c r="F24" s="64"/>
      <c r="G24" s="64"/>
      <c r="H24" s="64"/>
      <c r="I24" s="64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</row>
    <row r="25" spans="1:39" s="7" customFormat="1" ht="10.5" customHeight="1" x14ac:dyDescent="0.2">
      <c r="A25" s="62"/>
      <c r="B25" s="11" t="s">
        <v>0</v>
      </c>
      <c r="C25" s="25">
        <f t="shared" si="1"/>
        <v>0</v>
      </c>
      <c r="D25" s="25">
        <f t="shared" si="1"/>
        <v>0</v>
      </c>
      <c r="E25" s="25">
        <f t="shared" si="1"/>
        <v>0</v>
      </c>
      <c r="F25" s="64"/>
      <c r="G25" s="64"/>
      <c r="H25" s="64"/>
      <c r="I25" s="64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</row>
    <row r="26" spans="1:39" s="7" customFormat="1" ht="10.5" customHeight="1" x14ac:dyDescent="0.2">
      <c r="A26" s="62"/>
      <c r="B26" s="11" t="s">
        <v>111</v>
      </c>
      <c r="C26" s="25">
        <f t="shared" si="1"/>
        <v>0</v>
      </c>
      <c r="D26" s="25">
        <f t="shared" si="1"/>
        <v>0</v>
      </c>
      <c r="E26" s="25">
        <f t="shared" si="1"/>
        <v>0</v>
      </c>
      <c r="F26" s="64"/>
      <c r="G26" s="64"/>
      <c r="H26" s="64"/>
      <c r="I26" s="64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1:39" s="7" customFormat="1" ht="10.5" customHeight="1" x14ac:dyDescent="0.2">
      <c r="A27" s="62"/>
      <c r="B27" s="11" t="s">
        <v>104</v>
      </c>
      <c r="C27" s="25">
        <f t="shared" si="1"/>
        <v>107.10455</v>
      </c>
      <c r="D27" s="25">
        <f t="shared" si="1"/>
        <v>0</v>
      </c>
      <c r="E27" s="25">
        <f t="shared" si="1"/>
        <v>0</v>
      </c>
      <c r="F27" s="64"/>
      <c r="G27" s="64"/>
      <c r="H27" s="64"/>
      <c r="I27" s="64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1:39" s="7" customFormat="1" ht="12.75" customHeight="1" x14ac:dyDescent="0.2">
      <c r="A28" s="51" t="s">
        <v>89</v>
      </c>
      <c r="B28" s="12" t="s">
        <v>88</v>
      </c>
      <c r="C28" s="26"/>
      <c r="D28" s="26"/>
      <c r="E28" s="26"/>
      <c r="F28" s="51"/>
      <c r="G28" s="51"/>
      <c r="H28" s="51"/>
      <c r="I28" s="51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</row>
    <row r="29" spans="1:39" s="7" customFormat="1" ht="11.25" customHeight="1" x14ac:dyDescent="0.2">
      <c r="A29" s="51"/>
      <c r="B29" s="11" t="s">
        <v>4</v>
      </c>
      <c r="C29" s="4">
        <f>SUM(C30:C35)</f>
        <v>6107.10455</v>
      </c>
      <c r="D29" s="4">
        <f>SUM(D30:D35)</f>
        <v>0</v>
      </c>
      <c r="E29" s="4">
        <f>SUM(E30:E35)</f>
        <v>0</v>
      </c>
      <c r="F29" s="51"/>
      <c r="G29" s="51"/>
      <c r="H29" s="51"/>
      <c r="I29" s="5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</row>
    <row r="30" spans="1:39" s="7" customFormat="1" ht="9.75" customHeight="1" x14ac:dyDescent="0.2">
      <c r="A30" s="51"/>
      <c r="B30" s="11" t="s">
        <v>3</v>
      </c>
      <c r="C30" s="4">
        <f>C38</f>
        <v>0</v>
      </c>
      <c r="D30" s="4">
        <f t="shared" ref="D30:E30" si="2">D38</f>
        <v>0</v>
      </c>
      <c r="E30" s="4">
        <f t="shared" si="2"/>
        <v>0</v>
      </c>
      <c r="F30" s="51"/>
      <c r="G30" s="51"/>
      <c r="H30" s="51"/>
      <c r="I30" s="5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</row>
    <row r="31" spans="1:39" s="7" customFormat="1" ht="10.5" customHeight="1" x14ac:dyDescent="0.2">
      <c r="A31" s="51"/>
      <c r="B31" s="11" t="s">
        <v>2</v>
      </c>
      <c r="C31" s="4">
        <f t="shared" ref="C31:E35" si="3">C39</f>
        <v>6000</v>
      </c>
      <c r="D31" s="4">
        <f t="shared" si="3"/>
        <v>0</v>
      </c>
      <c r="E31" s="4">
        <f t="shared" si="3"/>
        <v>0</v>
      </c>
      <c r="F31" s="51"/>
      <c r="G31" s="51"/>
      <c r="H31" s="51"/>
      <c r="I31" s="5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</row>
    <row r="32" spans="1:39" s="7" customFormat="1" ht="11.25" customHeight="1" x14ac:dyDescent="0.2">
      <c r="A32" s="51"/>
      <c r="B32" s="11" t="s">
        <v>1</v>
      </c>
      <c r="C32" s="4">
        <f t="shared" si="3"/>
        <v>0</v>
      </c>
      <c r="D32" s="4">
        <f t="shared" si="3"/>
        <v>0</v>
      </c>
      <c r="E32" s="4">
        <f t="shared" si="3"/>
        <v>0</v>
      </c>
      <c r="F32" s="51"/>
      <c r="G32" s="51"/>
      <c r="H32" s="51"/>
      <c r="I32" s="5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</row>
    <row r="33" spans="1:39" s="7" customFormat="1" ht="12" customHeight="1" x14ac:dyDescent="0.2">
      <c r="A33" s="51"/>
      <c r="B33" s="11" t="s">
        <v>0</v>
      </c>
      <c r="C33" s="4">
        <f t="shared" si="3"/>
        <v>0</v>
      </c>
      <c r="D33" s="4">
        <f t="shared" si="3"/>
        <v>0</v>
      </c>
      <c r="E33" s="4">
        <f t="shared" si="3"/>
        <v>0</v>
      </c>
      <c r="F33" s="51"/>
      <c r="G33" s="51"/>
      <c r="H33" s="51"/>
      <c r="I33" s="5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</row>
    <row r="34" spans="1:39" s="7" customFormat="1" ht="12" customHeight="1" x14ac:dyDescent="0.2">
      <c r="A34" s="51"/>
      <c r="B34" s="11" t="s">
        <v>111</v>
      </c>
      <c r="C34" s="4">
        <f t="shared" si="3"/>
        <v>0</v>
      </c>
      <c r="D34" s="4">
        <f t="shared" si="3"/>
        <v>0</v>
      </c>
      <c r="E34" s="4">
        <f t="shared" si="3"/>
        <v>0</v>
      </c>
      <c r="F34" s="51"/>
      <c r="G34" s="51"/>
      <c r="H34" s="51"/>
      <c r="I34" s="5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</row>
    <row r="35" spans="1:39" s="7" customFormat="1" ht="11.25" customHeight="1" x14ac:dyDescent="0.2">
      <c r="A35" s="51"/>
      <c r="B35" s="11" t="s">
        <v>104</v>
      </c>
      <c r="C35" s="4">
        <v>107.10455</v>
      </c>
      <c r="D35" s="4">
        <f t="shared" si="3"/>
        <v>0</v>
      </c>
      <c r="E35" s="4">
        <f t="shared" si="3"/>
        <v>0</v>
      </c>
      <c r="F35" s="51"/>
      <c r="G35" s="51"/>
      <c r="H35" s="51"/>
      <c r="I35" s="5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</row>
    <row r="36" spans="1:39" s="7" customFormat="1" ht="15" customHeight="1" x14ac:dyDescent="0.2">
      <c r="A36" s="51" t="s">
        <v>87</v>
      </c>
      <c r="B36" s="14" t="s">
        <v>117</v>
      </c>
      <c r="C36" s="5"/>
      <c r="D36" s="5"/>
      <c r="E36" s="5"/>
      <c r="F36" s="53"/>
      <c r="G36" s="53"/>
      <c r="H36" s="53"/>
      <c r="I36" s="53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</row>
    <row r="37" spans="1:39" s="7" customFormat="1" ht="9.75" customHeight="1" x14ac:dyDescent="0.2">
      <c r="A37" s="51"/>
      <c r="B37" s="11" t="s">
        <v>4</v>
      </c>
      <c r="C37" s="4">
        <f>SUM(C38:C43)</f>
        <v>6103.9849999999997</v>
      </c>
      <c r="D37" s="4">
        <f>SUM(D38:D43)</f>
        <v>0</v>
      </c>
      <c r="E37" s="4">
        <f>SUM(E38:E43)</f>
        <v>0</v>
      </c>
      <c r="F37" s="54"/>
      <c r="G37" s="54"/>
      <c r="H37" s="54"/>
      <c r="I37" s="5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</row>
    <row r="38" spans="1:39" s="7" customFormat="1" ht="9.75" customHeight="1" x14ac:dyDescent="0.2">
      <c r="A38" s="51"/>
      <c r="B38" s="11" t="s">
        <v>3</v>
      </c>
      <c r="C38" s="5">
        <v>0</v>
      </c>
      <c r="D38" s="5">
        <v>0</v>
      </c>
      <c r="E38" s="5">
        <v>0</v>
      </c>
      <c r="F38" s="54"/>
      <c r="G38" s="54"/>
      <c r="H38" s="54"/>
      <c r="I38" s="54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</row>
    <row r="39" spans="1:39" s="7" customFormat="1" ht="9.75" customHeight="1" x14ac:dyDescent="0.2">
      <c r="A39" s="51"/>
      <c r="B39" s="11" t="s">
        <v>2</v>
      </c>
      <c r="C39" s="5">
        <v>6000</v>
      </c>
      <c r="D39" s="5">
        <v>0</v>
      </c>
      <c r="E39" s="5">
        <v>0</v>
      </c>
      <c r="F39" s="54"/>
      <c r="G39" s="54"/>
      <c r="H39" s="54"/>
      <c r="I39" s="54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</row>
    <row r="40" spans="1:39" s="7" customFormat="1" ht="9.75" customHeight="1" x14ac:dyDescent="0.2">
      <c r="A40" s="51"/>
      <c r="B40" s="11" t="s">
        <v>1</v>
      </c>
      <c r="C40" s="5">
        <v>0</v>
      </c>
      <c r="D40" s="5">
        <v>0</v>
      </c>
      <c r="E40" s="5">
        <v>0</v>
      </c>
      <c r="F40" s="54"/>
      <c r="G40" s="54"/>
      <c r="H40" s="54"/>
      <c r="I40" s="54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</row>
    <row r="41" spans="1:39" s="7" customFormat="1" ht="9.75" customHeight="1" x14ac:dyDescent="0.2">
      <c r="A41" s="51"/>
      <c r="B41" s="11" t="s">
        <v>0</v>
      </c>
      <c r="C41" s="5">
        <v>0</v>
      </c>
      <c r="D41" s="5">
        <v>0</v>
      </c>
      <c r="E41" s="5">
        <v>0</v>
      </c>
      <c r="F41" s="54"/>
      <c r="G41" s="54"/>
      <c r="H41" s="54"/>
      <c r="I41" s="54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</row>
    <row r="42" spans="1:39" s="7" customFormat="1" ht="9.75" customHeight="1" x14ac:dyDescent="0.2">
      <c r="A42" s="51"/>
      <c r="B42" s="11" t="s">
        <v>111</v>
      </c>
      <c r="C42" s="5">
        <v>0</v>
      </c>
      <c r="D42" s="5">
        <v>0</v>
      </c>
      <c r="E42" s="5">
        <v>0</v>
      </c>
      <c r="F42" s="54"/>
      <c r="G42" s="54"/>
      <c r="H42" s="54"/>
      <c r="I42" s="54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</row>
    <row r="43" spans="1:39" s="7" customFormat="1" ht="9.75" customHeight="1" x14ac:dyDescent="0.2">
      <c r="A43" s="51"/>
      <c r="B43" s="11" t="s">
        <v>104</v>
      </c>
      <c r="C43" s="5">
        <v>103.985</v>
      </c>
      <c r="D43" s="5">
        <v>0</v>
      </c>
      <c r="E43" s="5">
        <v>0</v>
      </c>
      <c r="F43" s="54"/>
      <c r="G43" s="54"/>
      <c r="H43" s="54"/>
      <c r="I43" s="54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</row>
    <row r="44" spans="1:39" s="7" customFormat="1" ht="9.75" customHeight="1" x14ac:dyDescent="0.2">
      <c r="A44" s="51"/>
      <c r="B44" s="11" t="s">
        <v>113</v>
      </c>
      <c r="C44" s="5">
        <f>C39</f>
        <v>6000</v>
      </c>
      <c r="D44" s="5">
        <f>D39</f>
        <v>0</v>
      </c>
      <c r="E44" s="5">
        <f>E39</f>
        <v>0</v>
      </c>
      <c r="F44" s="55"/>
      <c r="G44" s="55"/>
      <c r="H44" s="55"/>
      <c r="I44" s="55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</row>
    <row r="45" spans="1:39" s="7" customFormat="1" ht="10.5" customHeight="1" x14ac:dyDescent="0.2">
      <c r="A45" s="51" t="s">
        <v>86</v>
      </c>
      <c r="B45" s="14" t="s">
        <v>184</v>
      </c>
      <c r="C45" s="5"/>
      <c r="D45" s="5"/>
      <c r="E45" s="5"/>
      <c r="F45" s="51" t="s">
        <v>259</v>
      </c>
      <c r="G45" s="51"/>
      <c r="H45" s="51"/>
      <c r="I45" s="5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</row>
    <row r="46" spans="1:39" s="7" customFormat="1" ht="10.5" customHeight="1" x14ac:dyDescent="0.2">
      <c r="A46" s="51"/>
      <c r="B46" s="11" t="s">
        <v>4</v>
      </c>
      <c r="C46" s="4">
        <f>SUM(C47:C52)</f>
        <v>34500</v>
      </c>
      <c r="D46" s="4">
        <f>SUM(D47:D52)</f>
        <v>5358.6840000000002</v>
      </c>
      <c r="E46" s="4">
        <f>SUM(E47:E52)</f>
        <v>5358.6840000000002</v>
      </c>
      <c r="F46" s="51"/>
      <c r="G46" s="51"/>
      <c r="H46" s="51"/>
      <c r="I46" s="51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</row>
    <row r="47" spans="1:39" s="7" customFormat="1" ht="10.5" customHeight="1" x14ac:dyDescent="0.2">
      <c r="A47" s="51"/>
      <c r="B47" s="11" t="s">
        <v>3</v>
      </c>
      <c r="C47" s="5">
        <f t="shared" ref="C47:E52" si="4">C55+C64</f>
        <v>0</v>
      </c>
      <c r="D47" s="5">
        <f t="shared" si="4"/>
        <v>0</v>
      </c>
      <c r="E47" s="5">
        <f t="shared" si="4"/>
        <v>0</v>
      </c>
      <c r="F47" s="51"/>
      <c r="G47" s="51"/>
      <c r="H47" s="51"/>
      <c r="I47" s="51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s="7" customFormat="1" ht="10.5" customHeight="1" x14ac:dyDescent="0.2">
      <c r="A48" s="51"/>
      <c r="B48" s="11" t="s">
        <v>2</v>
      </c>
      <c r="C48" s="5">
        <f t="shared" si="4"/>
        <v>34500</v>
      </c>
      <c r="D48" s="5">
        <f t="shared" si="4"/>
        <v>5358.6840000000002</v>
      </c>
      <c r="E48" s="5">
        <f t="shared" si="4"/>
        <v>5358.6840000000002</v>
      </c>
      <c r="F48" s="51"/>
      <c r="G48" s="51"/>
      <c r="H48" s="51"/>
      <c r="I48" s="51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s="7" customFormat="1" ht="10.5" customHeight="1" x14ac:dyDescent="0.2">
      <c r="A49" s="51"/>
      <c r="B49" s="11" t="s">
        <v>1</v>
      </c>
      <c r="C49" s="5">
        <f t="shared" si="4"/>
        <v>0</v>
      </c>
      <c r="D49" s="5">
        <f t="shared" si="4"/>
        <v>0</v>
      </c>
      <c r="E49" s="5">
        <f t="shared" si="4"/>
        <v>0</v>
      </c>
      <c r="F49" s="51"/>
      <c r="G49" s="51"/>
      <c r="H49" s="51"/>
      <c r="I49" s="51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</row>
    <row r="50" spans="1:39" s="7" customFormat="1" ht="10.5" customHeight="1" x14ac:dyDescent="0.2">
      <c r="A50" s="51"/>
      <c r="B50" s="11" t="s">
        <v>0</v>
      </c>
      <c r="C50" s="5">
        <f t="shared" si="4"/>
        <v>0</v>
      </c>
      <c r="D50" s="5">
        <f t="shared" si="4"/>
        <v>0</v>
      </c>
      <c r="E50" s="5">
        <f t="shared" si="4"/>
        <v>0</v>
      </c>
      <c r="F50" s="51"/>
      <c r="G50" s="51"/>
      <c r="H50" s="51"/>
      <c r="I50" s="51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s="7" customFormat="1" ht="10.5" customHeight="1" x14ac:dyDescent="0.2">
      <c r="A51" s="51"/>
      <c r="B51" s="11" t="s">
        <v>111</v>
      </c>
      <c r="C51" s="5">
        <f t="shared" si="4"/>
        <v>0</v>
      </c>
      <c r="D51" s="5">
        <f t="shared" si="4"/>
        <v>0</v>
      </c>
      <c r="E51" s="5">
        <f t="shared" si="4"/>
        <v>0</v>
      </c>
      <c r="F51" s="51"/>
      <c r="G51" s="51"/>
      <c r="H51" s="51"/>
      <c r="I51" s="51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s="7" customFormat="1" ht="10.5" customHeight="1" x14ac:dyDescent="0.2">
      <c r="A52" s="51"/>
      <c r="B52" s="11" t="s">
        <v>104</v>
      </c>
      <c r="C52" s="5">
        <f t="shared" si="4"/>
        <v>0</v>
      </c>
      <c r="D52" s="5">
        <f t="shared" si="4"/>
        <v>0</v>
      </c>
      <c r="E52" s="5">
        <f t="shared" si="4"/>
        <v>0</v>
      </c>
      <c r="F52" s="51"/>
      <c r="G52" s="51"/>
      <c r="H52" s="51"/>
      <c r="I52" s="51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s="7" customFormat="1" ht="31.5" customHeight="1" x14ac:dyDescent="0.2">
      <c r="A53" s="51" t="s">
        <v>85</v>
      </c>
      <c r="B53" s="14" t="s">
        <v>118</v>
      </c>
      <c r="C53" s="5"/>
      <c r="D53" s="5"/>
      <c r="E53" s="5"/>
      <c r="F53" s="53"/>
      <c r="G53" s="53"/>
      <c r="H53" s="67"/>
      <c r="I53" s="53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s="7" customFormat="1" ht="11.25" customHeight="1" x14ac:dyDescent="0.2">
      <c r="A54" s="51"/>
      <c r="B54" s="11" t="s">
        <v>4</v>
      </c>
      <c r="C54" s="4">
        <f>SUM(C55:C60)</f>
        <v>1500</v>
      </c>
      <c r="D54" s="4">
        <f>SUM(D55:D60)</f>
        <v>0</v>
      </c>
      <c r="E54" s="4">
        <f>SUM(E55:E60)</f>
        <v>0</v>
      </c>
      <c r="F54" s="54"/>
      <c r="G54" s="54"/>
      <c r="H54" s="68"/>
      <c r="I54" s="54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s="7" customFormat="1" ht="11.25" customHeight="1" x14ac:dyDescent="0.2">
      <c r="A55" s="51"/>
      <c r="B55" s="11" t="s">
        <v>3</v>
      </c>
      <c r="C55" s="5">
        <v>0</v>
      </c>
      <c r="D55" s="5">
        <v>0</v>
      </c>
      <c r="E55" s="5">
        <v>0</v>
      </c>
      <c r="F55" s="54"/>
      <c r="G55" s="54"/>
      <c r="H55" s="68"/>
      <c r="I55" s="54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s="7" customFormat="1" ht="11.25" customHeight="1" x14ac:dyDescent="0.2">
      <c r="A56" s="51"/>
      <c r="B56" s="11" t="s">
        <v>2</v>
      </c>
      <c r="C56" s="5">
        <v>1500</v>
      </c>
      <c r="D56" s="5">
        <v>0</v>
      </c>
      <c r="E56" s="5">
        <v>0</v>
      </c>
      <c r="F56" s="54"/>
      <c r="G56" s="54"/>
      <c r="H56" s="68"/>
      <c r="I56" s="54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s="7" customFormat="1" ht="11.25" customHeight="1" x14ac:dyDescent="0.2">
      <c r="A57" s="51"/>
      <c r="B57" s="11" t="s">
        <v>1</v>
      </c>
      <c r="C57" s="5">
        <v>0</v>
      </c>
      <c r="D57" s="5">
        <v>0</v>
      </c>
      <c r="E57" s="5">
        <v>0</v>
      </c>
      <c r="F57" s="54"/>
      <c r="G57" s="54"/>
      <c r="H57" s="68"/>
      <c r="I57" s="54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s="7" customFormat="1" ht="11.25" customHeight="1" x14ac:dyDescent="0.2">
      <c r="A58" s="51"/>
      <c r="B58" s="11" t="s">
        <v>0</v>
      </c>
      <c r="C58" s="5">
        <v>0</v>
      </c>
      <c r="D58" s="5">
        <v>0</v>
      </c>
      <c r="E58" s="5">
        <v>0</v>
      </c>
      <c r="F58" s="54"/>
      <c r="G58" s="54"/>
      <c r="H58" s="68"/>
      <c r="I58" s="54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s="7" customFormat="1" ht="11.25" customHeight="1" x14ac:dyDescent="0.2">
      <c r="A59" s="51"/>
      <c r="B59" s="11" t="s">
        <v>111</v>
      </c>
      <c r="C59" s="5">
        <v>0</v>
      </c>
      <c r="D59" s="5">
        <v>0</v>
      </c>
      <c r="E59" s="5">
        <v>0</v>
      </c>
      <c r="F59" s="54"/>
      <c r="G59" s="54"/>
      <c r="H59" s="68"/>
      <c r="I59" s="54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</row>
    <row r="60" spans="1:39" s="7" customFormat="1" ht="11.25" customHeight="1" x14ac:dyDescent="0.2">
      <c r="A60" s="51"/>
      <c r="B60" s="11" t="s">
        <v>104</v>
      </c>
      <c r="C60" s="5">
        <v>0</v>
      </c>
      <c r="D60" s="5">
        <v>0</v>
      </c>
      <c r="E60" s="5">
        <v>0</v>
      </c>
      <c r="F60" s="54"/>
      <c r="G60" s="54"/>
      <c r="H60" s="68"/>
      <c r="I60" s="54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s="7" customFormat="1" ht="11.25" customHeight="1" x14ac:dyDescent="0.2">
      <c r="A61" s="51"/>
      <c r="B61" s="11" t="s">
        <v>113</v>
      </c>
      <c r="C61" s="5">
        <f>C56</f>
        <v>1500</v>
      </c>
      <c r="D61" s="5">
        <f>D56</f>
        <v>0</v>
      </c>
      <c r="E61" s="5">
        <f>E56</f>
        <v>0</v>
      </c>
      <c r="F61" s="55"/>
      <c r="G61" s="55"/>
      <c r="H61" s="69"/>
      <c r="I61" s="55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s="7" customFormat="1" ht="39" customHeight="1" x14ac:dyDescent="0.2">
      <c r="A62" s="51" t="s">
        <v>84</v>
      </c>
      <c r="B62" s="14" t="s">
        <v>119</v>
      </c>
      <c r="C62" s="5"/>
      <c r="D62" s="5"/>
      <c r="E62" s="5"/>
      <c r="F62" s="53" t="s">
        <v>259</v>
      </c>
      <c r="G62" s="53"/>
      <c r="H62" s="53"/>
      <c r="I62" s="53" t="s">
        <v>270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s="7" customFormat="1" ht="9.75" customHeight="1" x14ac:dyDescent="0.2">
      <c r="A63" s="51"/>
      <c r="B63" s="11" t="s">
        <v>4</v>
      </c>
      <c r="C63" s="4">
        <f>SUM(C64:C69)</f>
        <v>33000</v>
      </c>
      <c r="D63" s="4">
        <f>SUM(D64:D69)</f>
        <v>5358.6840000000002</v>
      </c>
      <c r="E63" s="4">
        <f>SUM(E64:E69)</f>
        <v>5358.6840000000002</v>
      </c>
      <c r="F63" s="54"/>
      <c r="G63" s="54"/>
      <c r="H63" s="54"/>
      <c r="I63" s="54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s="7" customFormat="1" ht="9.75" customHeight="1" x14ac:dyDescent="0.2">
      <c r="A64" s="51"/>
      <c r="B64" s="11" t="s">
        <v>3</v>
      </c>
      <c r="C64" s="5">
        <v>0</v>
      </c>
      <c r="D64" s="5">
        <v>0</v>
      </c>
      <c r="E64" s="5">
        <v>0</v>
      </c>
      <c r="F64" s="54"/>
      <c r="G64" s="54"/>
      <c r="H64" s="54"/>
      <c r="I64" s="54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s="7" customFormat="1" ht="9.75" customHeight="1" x14ac:dyDescent="0.2">
      <c r="A65" s="51"/>
      <c r="B65" s="11" t="s">
        <v>2</v>
      </c>
      <c r="C65" s="5">
        <v>33000</v>
      </c>
      <c r="D65" s="5">
        <v>5358.6840000000002</v>
      </c>
      <c r="E65" s="5">
        <v>5358.6840000000002</v>
      </c>
      <c r="F65" s="54"/>
      <c r="G65" s="54"/>
      <c r="H65" s="54"/>
      <c r="I65" s="54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s="7" customFormat="1" ht="9.75" customHeight="1" x14ac:dyDescent="0.2">
      <c r="A66" s="51"/>
      <c r="B66" s="11" t="s">
        <v>1</v>
      </c>
      <c r="C66" s="5">
        <v>0</v>
      </c>
      <c r="D66" s="5">
        <v>0</v>
      </c>
      <c r="E66" s="5">
        <v>0</v>
      </c>
      <c r="F66" s="54"/>
      <c r="G66" s="54"/>
      <c r="H66" s="54"/>
      <c r="I66" s="54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s="7" customFormat="1" ht="9.75" customHeight="1" x14ac:dyDescent="0.2">
      <c r="A67" s="51"/>
      <c r="B67" s="11" t="s">
        <v>0</v>
      </c>
      <c r="C67" s="5">
        <v>0</v>
      </c>
      <c r="D67" s="5">
        <v>0</v>
      </c>
      <c r="E67" s="5">
        <v>0</v>
      </c>
      <c r="F67" s="54"/>
      <c r="G67" s="54"/>
      <c r="H67" s="54"/>
      <c r="I67" s="54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s="7" customFormat="1" ht="9.75" customHeight="1" x14ac:dyDescent="0.2">
      <c r="A68" s="51"/>
      <c r="B68" s="11" t="s">
        <v>111</v>
      </c>
      <c r="C68" s="5">
        <v>0</v>
      </c>
      <c r="D68" s="5">
        <v>0</v>
      </c>
      <c r="E68" s="5">
        <v>0</v>
      </c>
      <c r="F68" s="54"/>
      <c r="G68" s="54"/>
      <c r="H68" s="54"/>
      <c r="I68" s="54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s="7" customFormat="1" ht="9.75" customHeight="1" x14ac:dyDescent="0.2">
      <c r="A69" s="51"/>
      <c r="B69" s="11" t="s">
        <v>104</v>
      </c>
      <c r="C69" s="5">
        <v>0</v>
      </c>
      <c r="D69" s="5">
        <v>0</v>
      </c>
      <c r="E69" s="5">
        <v>0</v>
      </c>
      <c r="F69" s="54"/>
      <c r="G69" s="54"/>
      <c r="H69" s="54"/>
      <c r="I69" s="54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s="7" customFormat="1" ht="9.75" customHeight="1" x14ac:dyDescent="0.2">
      <c r="A70" s="51"/>
      <c r="B70" s="11" t="s">
        <v>113</v>
      </c>
      <c r="C70" s="5">
        <f>C65</f>
        <v>33000</v>
      </c>
      <c r="D70" s="5">
        <f>D65</f>
        <v>5358.6840000000002</v>
      </c>
      <c r="E70" s="5">
        <f>E65</f>
        <v>5358.6840000000002</v>
      </c>
      <c r="F70" s="55"/>
      <c r="G70" s="55"/>
      <c r="H70" s="55"/>
      <c r="I70" s="55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s="7" customFormat="1" ht="11.25" customHeight="1" x14ac:dyDescent="0.2">
      <c r="A71" s="53" t="s">
        <v>83</v>
      </c>
      <c r="B71" s="14" t="s">
        <v>183</v>
      </c>
      <c r="C71" s="5"/>
      <c r="D71" s="5"/>
      <c r="E71" s="5"/>
      <c r="F71" s="51"/>
      <c r="G71" s="51"/>
      <c r="H71" s="51"/>
      <c r="I71" s="53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s="7" customFormat="1" ht="11.25" customHeight="1" x14ac:dyDescent="0.2">
      <c r="A72" s="54"/>
      <c r="B72" s="11" t="s">
        <v>4</v>
      </c>
      <c r="C72" s="4">
        <f>SUM(C73:C78)</f>
        <v>34054.699999999997</v>
      </c>
      <c r="D72" s="4">
        <f>SUM(D73:D78)</f>
        <v>0</v>
      </c>
      <c r="E72" s="4">
        <f>SUM(E73:E78)</f>
        <v>0</v>
      </c>
      <c r="F72" s="51"/>
      <c r="G72" s="51"/>
      <c r="H72" s="51"/>
      <c r="I72" s="54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s="7" customFormat="1" ht="11.25" customHeight="1" x14ac:dyDescent="0.2">
      <c r="A73" s="54"/>
      <c r="B73" s="11" t="s">
        <v>3</v>
      </c>
      <c r="C73" s="5">
        <f>C82+C91+C101</f>
        <v>7394.7</v>
      </c>
      <c r="D73" s="5">
        <f t="shared" ref="D73:E73" si="5">D82+D91+D101</f>
        <v>0</v>
      </c>
      <c r="E73" s="5">
        <f t="shared" si="5"/>
        <v>0</v>
      </c>
      <c r="F73" s="51"/>
      <c r="G73" s="51"/>
      <c r="H73" s="51"/>
      <c r="I73" s="54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s="7" customFormat="1" ht="11.25" customHeight="1" x14ac:dyDescent="0.2">
      <c r="A74" s="54"/>
      <c r="B74" s="11" t="s">
        <v>2</v>
      </c>
      <c r="C74" s="5">
        <f t="shared" ref="C74:E74" si="6">C83+C92+C102</f>
        <v>26660</v>
      </c>
      <c r="D74" s="5">
        <f t="shared" si="6"/>
        <v>0</v>
      </c>
      <c r="E74" s="5">
        <f t="shared" si="6"/>
        <v>0</v>
      </c>
      <c r="F74" s="51"/>
      <c r="G74" s="51"/>
      <c r="H74" s="51"/>
      <c r="I74" s="54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s="7" customFormat="1" ht="11.25" customHeight="1" x14ac:dyDescent="0.2">
      <c r="A75" s="54"/>
      <c r="B75" s="11" t="s">
        <v>1</v>
      </c>
      <c r="C75" s="5">
        <f t="shared" ref="C75:E75" si="7">C84+C93+C103</f>
        <v>0</v>
      </c>
      <c r="D75" s="5">
        <f t="shared" si="7"/>
        <v>0</v>
      </c>
      <c r="E75" s="5">
        <f t="shared" si="7"/>
        <v>0</v>
      </c>
      <c r="F75" s="51"/>
      <c r="G75" s="51"/>
      <c r="H75" s="51"/>
      <c r="I75" s="54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s="7" customFormat="1" ht="11.25" customHeight="1" x14ac:dyDescent="0.2">
      <c r="A76" s="54"/>
      <c r="B76" s="11" t="s">
        <v>0</v>
      </c>
      <c r="C76" s="5">
        <f t="shared" ref="C76:E76" si="8">C85+C94+C104</f>
        <v>0</v>
      </c>
      <c r="D76" s="5">
        <f t="shared" si="8"/>
        <v>0</v>
      </c>
      <c r="E76" s="5">
        <f t="shared" si="8"/>
        <v>0</v>
      </c>
      <c r="F76" s="51"/>
      <c r="G76" s="51"/>
      <c r="H76" s="51"/>
      <c r="I76" s="54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s="7" customFormat="1" ht="11.25" customHeight="1" x14ac:dyDescent="0.2">
      <c r="A77" s="54"/>
      <c r="B77" s="11" t="s">
        <v>111</v>
      </c>
      <c r="C77" s="5">
        <f t="shared" ref="C77:E77" si="9">C86+C95+C105</f>
        <v>0</v>
      </c>
      <c r="D77" s="5">
        <f t="shared" si="9"/>
        <v>0</v>
      </c>
      <c r="E77" s="5">
        <f t="shared" si="9"/>
        <v>0</v>
      </c>
      <c r="F77" s="51"/>
      <c r="G77" s="51"/>
      <c r="H77" s="51"/>
      <c r="I77" s="54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s="7" customFormat="1" ht="11.25" customHeight="1" x14ac:dyDescent="0.2">
      <c r="A78" s="54"/>
      <c r="B78" s="11" t="s">
        <v>104</v>
      </c>
      <c r="C78" s="5">
        <f t="shared" ref="C78:E78" si="10">C87+C96+C106</f>
        <v>0</v>
      </c>
      <c r="D78" s="5">
        <f t="shared" si="10"/>
        <v>0</v>
      </c>
      <c r="E78" s="5">
        <f t="shared" si="10"/>
        <v>0</v>
      </c>
      <c r="F78" s="51"/>
      <c r="G78" s="51"/>
      <c r="H78" s="51"/>
      <c r="I78" s="54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s="7" customFormat="1" ht="48.75" x14ac:dyDescent="0.2">
      <c r="A79" s="55"/>
      <c r="B79" s="11" t="s">
        <v>244</v>
      </c>
      <c r="C79" s="5"/>
      <c r="D79" s="5"/>
      <c r="E79" s="5"/>
      <c r="F79" s="48" t="s">
        <v>7</v>
      </c>
      <c r="G79" s="48"/>
      <c r="H79" s="48" t="s">
        <v>7</v>
      </c>
      <c r="I79" s="55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s="7" customFormat="1" ht="49.5" customHeight="1" x14ac:dyDescent="0.2">
      <c r="A80" s="51" t="s">
        <v>82</v>
      </c>
      <c r="B80" s="13" t="s">
        <v>182</v>
      </c>
      <c r="C80" s="4"/>
      <c r="D80" s="4"/>
      <c r="E80" s="4"/>
      <c r="F80" s="53"/>
      <c r="G80" s="53"/>
      <c r="H80" s="67"/>
      <c r="I80" s="53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s="7" customFormat="1" ht="10.5" customHeight="1" x14ac:dyDescent="0.2">
      <c r="A81" s="51"/>
      <c r="B81" s="11" t="s">
        <v>4</v>
      </c>
      <c r="C81" s="4">
        <f>SUM(C82:C87)</f>
        <v>1200</v>
      </c>
      <c r="D81" s="4">
        <f>SUM(D82:D87)</f>
        <v>0</v>
      </c>
      <c r="E81" s="4">
        <f>SUM(E82:E87)</f>
        <v>0</v>
      </c>
      <c r="F81" s="54"/>
      <c r="G81" s="54"/>
      <c r="H81" s="68"/>
      <c r="I81" s="54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s="7" customFormat="1" ht="10.5" customHeight="1" x14ac:dyDescent="0.2">
      <c r="A82" s="51"/>
      <c r="B82" s="11" t="s">
        <v>3</v>
      </c>
      <c r="C82" s="4">
        <v>0</v>
      </c>
      <c r="D82" s="4">
        <v>0</v>
      </c>
      <c r="E82" s="4">
        <v>0</v>
      </c>
      <c r="F82" s="54"/>
      <c r="G82" s="54"/>
      <c r="H82" s="68"/>
      <c r="I82" s="54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s="7" customFormat="1" ht="10.5" customHeight="1" x14ac:dyDescent="0.2">
      <c r="A83" s="51"/>
      <c r="B83" s="11" t="s">
        <v>2</v>
      </c>
      <c r="C83" s="4">
        <v>1200</v>
      </c>
      <c r="D83" s="4">
        <v>0</v>
      </c>
      <c r="E83" s="4">
        <v>0</v>
      </c>
      <c r="F83" s="54"/>
      <c r="G83" s="54"/>
      <c r="H83" s="68"/>
      <c r="I83" s="54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s="7" customFormat="1" ht="10.5" customHeight="1" x14ac:dyDescent="0.2">
      <c r="A84" s="51"/>
      <c r="B84" s="11" t="s">
        <v>1</v>
      </c>
      <c r="C84" s="4">
        <v>0</v>
      </c>
      <c r="D84" s="4">
        <v>0</v>
      </c>
      <c r="E84" s="4">
        <v>0</v>
      </c>
      <c r="F84" s="54"/>
      <c r="G84" s="54"/>
      <c r="H84" s="68"/>
      <c r="I84" s="54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s="7" customFormat="1" ht="10.5" customHeight="1" x14ac:dyDescent="0.2">
      <c r="A85" s="51"/>
      <c r="B85" s="11" t="s">
        <v>0</v>
      </c>
      <c r="C85" s="4">
        <v>0</v>
      </c>
      <c r="D85" s="4">
        <v>0</v>
      </c>
      <c r="E85" s="4">
        <v>0</v>
      </c>
      <c r="F85" s="54"/>
      <c r="G85" s="54"/>
      <c r="H85" s="68"/>
      <c r="I85" s="54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s="7" customFormat="1" ht="10.5" customHeight="1" x14ac:dyDescent="0.2">
      <c r="A86" s="51"/>
      <c r="B86" s="11" t="s">
        <v>111</v>
      </c>
      <c r="C86" s="4">
        <v>0</v>
      </c>
      <c r="D86" s="4">
        <v>0</v>
      </c>
      <c r="E86" s="4">
        <v>0</v>
      </c>
      <c r="F86" s="54"/>
      <c r="G86" s="54"/>
      <c r="H86" s="68"/>
      <c r="I86" s="54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</row>
    <row r="87" spans="1:39" s="7" customFormat="1" ht="10.5" customHeight="1" x14ac:dyDescent="0.2">
      <c r="A87" s="51"/>
      <c r="B87" s="11" t="s">
        <v>104</v>
      </c>
      <c r="C87" s="4">
        <v>0</v>
      </c>
      <c r="D87" s="4">
        <v>0</v>
      </c>
      <c r="E87" s="4">
        <v>0</v>
      </c>
      <c r="F87" s="54"/>
      <c r="G87" s="54"/>
      <c r="H87" s="68"/>
      <c r="I87" s="5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</row>
    <row r="88" spans="1:39" s="7" customFormat="1" ht="10.5" customHeight="1" x14ac:dyDescent="0.2">
      <c r="A88" s="51"/>
      <c r="B88" s="11" t="s">
        <v>114</v>
      </c>
      <c r="C88" s="4">
        <f>C82+C83</f>
        <v>1200</v>
      </c>
      <c r="D88" s="4">
        <f>D82+D83</f>
        <v>0</v>
      </c>
      <c r="E88" s="4">
        <f>E82+E83</f>
        <v>0</v>
      </c>
      <c r="F88" s="55"/>
      <c r="G88" s="55"/>
      <c r="H88" s="69"/>
      <c r="I88" s="55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</row>
    <row r="89" spans="1:39" s="7" customFormat="1" ht="59.25" customHeight="1" x14ac:dyDescent="0.2">
      <c r="A89" s="53" t="s">
        <v>81</v>
      </c>
      <c r="B89" s="13" t="s">
        <v>120</v>
      </c>
      <c r="C89" s="5"/>
      <c r="D89" s="5"/>
      <c r="E89" s="5"/>
      <c r="F89" s="53"/>
      <c r="G89" s="53"/>
      <c r="H89" s="53"/>
      <c r="I89" s="53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</row>
    <row r="90" spans="1:39" s="7" customFormat="1" ht="10.5" customHeight="1" x14ac:dyDescent="0.2">
      <c r="A90" s="54"/>
      <c r="B90" s="11" t="s">
        <v>4</v>
      </c>
      <c r="C90" s="4">
        <f>SUM(C91:C96)</f>
        <v>24000</v>
      </c>
      <c r="D90" s="4">
        <f>SUM(D91:D96)</f>
        <v>0</v>
      </c>
      <c r="E90" s="4">
        <f>SUM(E91:E96)</f>
        <v>0</v>
      </c>
      <c r="F90" s="54"/>
      <c r="G90" s="54"/>
      <c r="H90" s="54"/>
      <c r="I90" s="54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</row>
    <row r="91" spans="1:39" s="7" customFormat="1" ht="10.5" customHeight="1" x14ac:dyDescent="0.2">
      <c r="A91" s="54"/>
      <c r="B91" s="11" t="s">
        <v>3</v>
      </c>
      <c r="C91" s="5">
        <v>0</v>
      </c>
      <c r="D91" s="5">
        <v>0</v>
      </c>
      <c r="E91" s="5">
        <v>0</v>
      </c>
      <c r="F91" s="54"/>
      <c r="G91" s="54"/>
      <c r="H91" s="54"/>
      <c r="I91" s="5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</row>
    <row r="92" spans="1:39" s="7" customFormat="1" ht="10.5" customHeight="1" x14ac:dyDescent="0.2">
      <c r="A92" s="54"/>
      <c r="B92" s="11" t="s">
        <v>2</v>
      </c>
      <c r="C92" s="5">
        <v>24000</v>
      </c>
      <c r="D92" s="5">
        <v>0</v>
      </c>
      <c r="E92" s="5">
        <v>0</v>
      </c>
      <c r="F92" s="54"/>
      <c r="G92" s="54"/>
      <c r="H92" s="54"/>
      <c r="I92" s="54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</row>
    <row r="93" spans="1:39" s="7" customFormat="1" ht="10.5" customHeight="1" x14ac:dyDescent="0.2">
      <c r="A93" s="54"/>
      <c r="B93" s="11" t="s">
        <v>1</v>
      </c>
      <c r="C93" s="5">
        <v>0</v>
      </c>
      <c r="D93" s="5">
        <v>0</v>
      </c>
      <c r="E93" s="5">
        <v>0</v>
      </c>
      <c r="F93" s="54"/>
      <c r="G93" s="54"/>
      <c r="H93" s="54"/>
      <c r="I93" s="5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</row>
    <row r="94" spans="1:39" s="7" customFormat="1" ht="10.5" customHeight="1" x14ac:dyDescent="0.2">
      <c r="A94" s="54"/>
      <c r="B94" s="11" t="s">
        <v>0</v>
      </c>
      <c r="C94" s="5">
        <v>0</v>
      </c>
      <c r="D94" s="5">
        <v>0</v>
      </c>
      <c r="E94" s="5">
        <v>0</v>
      </c>
      <c r="F94" s="54"/>
      <c r="G94" s="54"/>
      <c r="H94" s="54"/>
      <c r="I94" s="54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</row>
    <row r="95" spans="1:39" s="7" customFormat="1" ht="10.5" customHeight="1" x14ac:dyDescent="0.2">
      <c r="A95" s="54"/>
      <c r="B95" s="11" t="s">
        <v>111</v>
      </c>
      <c r="C95" s="5">
        <v>0</v>
      </c>
      <c r="D95" s="5">
        <v>0</v>
      </c>
      <c r="E95" s="5">
        <v>0</v>
      </c>
      <c r="F95" s="54"/>
      <c r="G95" s="54"/>
      <c r="H95" s="54"/>
      <c r="I95" s="5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</row>
    <row r="96" spans="1:39" s="7" customFormat="1" ht="10.5" customHeight="1" x14ac:dyDescent="0.2">
      <c r="A96" s="54"/>
      <c r="B96" s="11" t="s">
        <v>104</v>
      </c>
      <c r="C96" s="5">
        <v>0</v>
      </c>
      <c r="D96" s="5">
        <v>0</v>
      </c>
      <c r="E96" s="5">
        <v>0</v>
      </c>
      <c r="F96" s="54"/>
      <c r="G96" s="54"/>
      <c r="H96" s="54"/>
      <c r="I96" s="54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</row>
    <row r="97" spans="1:39" s="7" customFormat="1" ht="10.5" customHeight="1" x14ac:dyDescent="0.2">
      <c r="A97" s="54"/>
      <c r="B97" s="11" t="s">
        <v>113</v>
      </c>
      <c r="C97" s="5">
        <f>C92</f>
        <v>24000</v>
      </c>
      <c r="D97" s="5">
        <f t="shared" ref="D97:E97" si="11">D92</f>
        <v>0</v>
      </c>
      <c r="E97" s="5">
        <f t="shared" si="11"/>
        <v>0</v>
      </c>
      <c r="F97" s="55"/>
      <c r="G97" s="55"/>
      <c r="H97" s="55"/>
      <c r="I97" s="5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</row>
    <row r="98" spans="1:39" s="7" customFormat="1" ht="29.25" x14ac:dyDescent="0.2">
      <c r="A98" s="55"/>
      <c r="B98" s="11" t="s">
        <v>243</v>
      </c>
      <c r="C98" s="5"/>
      <c r="D98" s="5"/>
      <c r="E98" s="5"/>
      <c r="F98" s="48" t="s">
        <v>7</v>
      </c>
      <c r="G98" s="48"/>
      <c r="H98" s="48" t="s">
        <v>7</v>
      </c>
      <c r="I98" s="55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</row>
    <row r="99" spans="1:39" s="7" customFormat="1" ht="58.5" customHeight="1" x14ac:dyDescent="0.2">
      <c r="A99" s="51" t="s">
        <v>80</v>
      </c>
      <c r="B99" s="13" t="s">
        <v>121</v>
      </c>
      <c r="C99" s="5"/>
      <c r="D99" s="5"/>
      <c r="E99" s="5"/>
      <c r="F99" s="53"/>
      <c r="G99" s="53"/>
      <c r="H99" s="67"/>
      <c r="I99" s="53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</row>
    <row r="100" spans="1:39" s="7" customFormat="1" ht="9.75" customHeight="1" x14ac:dyDescent="0.2">
      <c r="A100" s="51"/>
      <c r="B100" s="11" t="s">
        <v>4</v>
      </c>
      <c r="C100" s="4">
        <f>SUM(C101:C106)</f>
        <v>8854.7000000000007</v>
      </c>
      <c r="D100" s="4">
        <f>SUM(D101:D106)</f>
        <v>0</v>
      </c>
      <c r="E100" s="4">
        <f>SUM(E101:E106)</f>
        <v>0</v>
      </c>
      <c r="F100" s="54"/>
      <c r="G100" s="54"/>
      <c r="H100" s="68"/>
      <c r="I100" s="54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</row>
    <row r="101" spans="1:39" s="7" customFormat="1" ht="9.75" customHeight="1" x14ac:dyDescent="0.2">
      <c r="A101" s="51"/>
      <c r="B101" s="11" t="s">
        <v>3</v>
      </c>
      <c r="C101" s="5">
        <v>7394.7</v>
      </c>
      <c r="D101" s="5">
        <v>0</v>
      </c>
      <c r="E101" s="5">
        <v>0</v>
      </c>
      <c r="F101" s="54"/>
      <c r="G101" s="54"/>
      <c r="H101" s="68"/>
      <c r="I101" s="54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</row>
    <row r="102" spans="1:39" s="7" customFormat="1" ht="9.75" customHeight="1" x14ac:dyDescent="0.2">
      <c r="A102" s="51"/>
      <c r="B102" s="11" t="s">
        <v>2</v>
      </c>
      <c r="C102" s="5">
        <v>1460</v>
      </c>
      <c r="D102" s="5">
        <v>0</v>
      </c>
      <c r="E102" s="5">
        <v>0</v>
      </c>
      <c r="F102" s="54"/>
      <c r="G102" s="54"/>
      <c r="H102" s="68"/>
      <c r="I102" s="54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</row>
    <row r="103" spans="1:39" s="7" customFormat="1" ht="9.75" customHeight="1" x14ac:dyDescent="0.2">
      <c r="A103" s="51"/>
      <c r="B103" s="11" t="s">
        <v>1</v>
      </c>
      <c r="C103" s="5">
        <v>0</v>
      </c>
      <c r="D103" s="5">
        <v>0</v>
      </c>
      <c r="E103" s="5">
        <v>0</v>
      </c>
      <c r="F103" s="54"/>
      <c r="G103" s="54"/>
      <c r="H103" s="68"/>
      <c r="I103" s="54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</row>
    <row r="104" spans="1:39" s="7" customFormat="1" ht="9.75" customHeight="1" x14ac:dyDescent="0.2">
      <c r="A104" s="51"/>
      <c r="B104" s="11" t="s">
        <v>0</v>
      </c>
      <c r="C104" s="5">
        <v>0</v>
      </c>
      <c r="D104" s="5">
        <v>0</v>
      </c>
      <c r="E104" s="5">
        <v>0</v>
      </c>
      <c r="F104" s="54"/>
      <c r="G104" s="54"/>
      <c r="H104" s="68"/>
      <c r="I104" s="54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</row>
    <row r="105" spans="1:39" s="7" customFormat="1" ht="9.75" customHeight="1" x14ac:dyDescent="0.2">
      <c r="A105" s="51"/>
      <c r="B105" s="11" t="s">
        <v>111</v>
      </c>
      <c r="C105" s="5">
        <v>0</v>
      </c>
      <c r="D105" s="5">
        <v>0</v>
      </c>
      <c r="E105" s="5">
        <v>0</v>
      </c>
      <c r="F105" s="54"/>
      <c r="G105" s="54"/>
      <c r="H105" s="68"/>
      <c r="I105" s="54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</row>
    <row r="106" spans="1:39" s="7" customFormat="1" ht="9.75" customHeight="1" x14ac:dyDescent="0.2">
      <c r="A106" s="51"/>
      <c r="B106" s="11" t="s">
        <v>104</v>
      </c>
      <c r="C106" s="5">
        <v>0</v>
      </c>
      <c r="D106" s="5">
        <v>0</v>
      </c>
      <c r="E106" s="5">
        <v>0</v>
      </c>
      <c r="F106" s="54"/>
      <c r="G106" s="54"/>
      <c r="H106" s="68"/>
      <c r="I106" s="54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</row>
    <row r="107" spans="1:39" s="7" customFormat="1" ht="9.75" customHeight="1" x14ac:dyDescent="0.2">
      <c r="A107" s="51"/>
      <c r="B107" s="11" t="s">
        <v>114</v>
      </c>
      <c r="C107" s="5">
        <f>C101+C102</f>
        <v>8854.7000000000007</v>
      </c>
      <c r="D107" s="5">
        <f>D101+D102</f>
        <v>0</v>
      </c>
      <c r="E107" s="5">
        <f>E101+E102</f>
        <v>0</v>
      </c>
      <c r="F107" s="55"/>
      <c r="G107" s="55"/>
      <c r="H107" s="69"/>
      <c r="I107" s="55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</row>
    <row r="108" spans="1:39" s="6" customFormat="1" ht="10.5" customHeight="1" x14ac:dyDescent="0.2">
      <c r="A108" s="61" t="s">
        <v>75</v>
      </c>
      <c r="B108" s="61"/>
      <c r="C108" s="61"/>
      <c r="D108" s="61"/>
      <c r="E108" s="61"/>
      <c r="F108" s="61"/>
      <c r="G108" s="61"/>
      <c r="H108" s="61"/>
      <c r="I108" s="61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</row>
    <row r="109" spans="1:39" s="6" customFormat="1" ht="10.5" customHeight="1" x14ac:dyDescent="0.2">
      <c r="A109" s="62"/>
      <c r="B109" s="11" t="s">
        <v>112</v>
      </c>
      <c r="C109" s="25">
        <f>SUM(C110:C115)</f>
        <v>532850.63300000003</v>
      </c>
      <c r="D109" s="25">
        <f>SUM(D110:D115)</f>
        <v>29071.84474</v>
      </c>
      <c r="E109" s="25">
        <f>SUM(E110:E115)</f>
        <v>29071.84474</v>
      </c>
      <c r="F109" s="70"/>
      <c r="G109" s="71"/>
      <c r="H109" s="72"/>
      <c r="I109" s="61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</row>
    <row r="110" spans="1:39" s="6" customFormat="1" ht="10.5" customHeight="1" x14ac:dyDescent="0.2">
      <c r="A110" s="62"/>
      <c r="B110" s="11" t="s">
        <v>3</v>
      </c>
      <c r="C110" s="32">
        <f t="shared" ref="C110:E115" si="12">C118+C127+C197+C214+C222</f>
        <v>65275.623</v>
      </c>
      <c r="D110" s="32">
        <f t="shared" si="12"/>
        <v>0</v>
      </c>
      <c r="E110" s="32">
        <f t="shared" si="12"/>
        <v>0</v>
      </c>
      <c r="F110" s="70"/>
      <c r="G110" s="71"/>
      <c r="H110" s="72"/>
      <c r="I110" s="6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</row>
    <row r="111" spans="1:39" s="6" customFormat="1" ht="10.5" customHeight="1" x14ac:dyDescent="0.2">
      <c r="A111" s="62"/>
      <c r="B111" s="11" t="s">
        <v>2</v>
      </c>
      <c r="C111" s="32">
        <f t="shared" si="12"/>
        <v>467575.01</v>
      </c>
      <c r="D111" s="32">
        <f t="shared" si="12"/>
        <v>29071.84474</v>
      </c>
      <c r="E111" s="32">
        <f t="shared" si="12"/>
        <v>29071.84474</v>
      </c>
      <c r="F111" s="70"/>
      <c r="G111" s="71"/>
      <c r="H111" s="72"/>
      <c r="I111" s="6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</row>
    <row r="112" spans="1:39" s="6" customFormat="1" ht="10.5" customHeight="1" x14ac:dyDescent="0.2">
      <c r="A112" s="62"/>
      <c r="B112" s="11" t="s">
        <v>1</v>
      </c>
      <c r="C112" s="32">
        <f t="shared" si="12"/>
        <v>0</v>
      </c>
      <c r="D112" s="32">
        <f t="shared" si="12"/>
        <v>0</v>
      </c>
      <c r="E112" s="32">
        <f t="shared" si="12"/>
        <v>0</v>
      </c>
      <c r="F112" s="70"/>
      <c r="G112" s="71"/>
      <c r="H112" s="72"/>
      <c r="I112" s="61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</row>
    <row r="113" spans="1:39" s="6" customFormat="1" ht="10.5" customHeight="1" x14ac:dyDescent="0.2">
      <c r="A113" s="62"/>
      <c r="B113" s="11" t="s">
        <v>0</v>
      </c>
      <c r="C113" s="32">
        <f t="shared" si="12"/>
        <v>0</v>
      </c>
      <c r="D113" s="32">
        <f t="shared" si="12"/>
        <v>0</v>
      </c>
      <c r="E113" s="32">
        <f t="shared" si="12"/>
        <v>0</v>
      </c>
      <c r="F113" s="70"/>
      <c r="G113" s="71"/>
      <c r="H113" s="72"/>
      <c r="I113" s="61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</row>
    <row r="114" spans="1:39" s="6" customFormat="1" ht="10.5" customHeight="1" x14ac:dyDescent="0.2">
      <c r="A114" s="62"/>
      <c r="B114" s="11" t="s">
        <v>111</v>
      </c>
      <c r="C114" s="32">
        <f t="shared" si="12"/>
        <v>0</v>
      </c>
      <c r="D114" s="32">
        <f t="shared" si="12"/>
        <v>0</v>
      </c>
      <c r="E114" s="32">
        <f t="shared" si="12"/>
        <v>0</v>
      </c>
      <c r="F114" s="70"/>
      <c r="G114" s="71"/>
      <c r="H114" s="72"/>
      <c r="I114" s="61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</row>
    <row r="115" spans="1:39" s="6" customFormat="1" ht="10.5" customHeight="1" x14ac:dyDescent="0.2">
      <c r="A115" s="62"/>
      <c r="B115" s="11" t="s">
        <v>104</v>
      </c>
      <c r="C115" s="32">
        <f t="shared" si="12"/>
        <v>0</v>
      </c>
      <c r="D115" s="32">
        <f t="shared" si="12"/>
        <v>0</v>
      </c>
      <c r="E115" s="32">
        <f t="shared" si="12"/>
        <v>0</v>
      </c>
      <c r="F115" s="70"/>
      <c r="G115" s="71"/>
      <c r="H115" s="72"/>
      <c r="I115" s="61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</row>
    <row r="116" spans="1:39" s="2" customFormat="1" ht="10.5" customHeight="1" x14ac:dyDescent="0.2">
      <c r="A116" s="53" t="s">
        <v>74</v>
      </c>
      <c r="B116" s="14" t="s">
        <v>181</v>
      </c>
      <c r="C116" s="5"/>
      <c r="D116" s="5"/>
      <c r="E116" s="5"/>
      <c r="F116" s="53" t="s">
        <v>250</v>
      </c>
      <c r="G116" s="53"/>
      <c r="H116" s="53"/>
      <c r="I116" s="53" t="s">
        <v>251</v>
      </c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</row>
    <row r="117" spans="1:39" s="2" customFormat="1" ht="10.5" customHeight="1" x14ac:dyDescent="0.2">
      <c r="A117" s="54"/>
      <c r="B117" s="11" t="s">
        <v>4</v>
      </c>
      <c r="C117" s="4">
        <f>SUM(C118:C123)</f>
        <v>3000</v>
      </c>
      <c r="D117" s="4">
        <f>SUM(D118:D123)</f>
        <v>235.2</v>
      </c>
      <c r="E117" s="4">
        <f>SUM(E118:E123)</f>
        <v>235.2</v>
      </c>
      <c r="F117" s="54"/>
      <c r="G117" s="54"/>
      <c r="H117" s="54"/>
      <c r="I117" s="54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</row>
    <row r="118" spans="1:39" s="2" customFormat="1" ht="10.5" customHeight="1" x14ac:dyDescent="0.2">
      <c r="A118" s="54"/>
      <c r="B118" s="11" t="s">
        <v>3</v>
      </c>
      <c r="C118" s="5">
        <v>0</v>
      </c>
      <c r="D118" s="5">
        <v>0</v>
      </c>
      <c r="E118" s="5">
        <v>0</v>
      </c>
      <c r="F118" s="54"/>
      <c r="G118" s="54"/>
      <c r="H118" s="54"/>
      <c r="I118" s="54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</row>
    <row r="119" spans="1:39" s="2" customFormat="1" ht="10.5" customHeight="1" x14ac:dyDescent="0.2">
      <c r="A119" s="54"/>
      <c r="B119" s="11" t="s">
        <v>2</v>
      </c>
      <c r="C119" s="5">
        <v>3000</v>
      </c>
      <c r="D119" s="5">
        <v>235.2</v>
      </c>
      <c r="E119" s="5">
        <v>235.2</v>
      </c>
      <c r="F119" s="54"/>
      <c r="G119" s="54"/>
      <c r="H119" s="54"/>
      <c r="I119" s="54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</row>
    <row r="120" spans="1:39" s="2" customFormat="1" ht="10.5" customHeight="1" x14ac:dyDescent="0.2">
      <c r="A120" s="54"/>
      <c r="B120" s="11" t="s">
        <v>1</v>
      </c>
      <c r="C120" s="5">
        <v>0</v>
      </c>
      <c r="D120" s="5">
        <v>0</v>
      </c>
      <c r="E120" s="5">
        <v>0</v>
      </c>
      <c r="F120" s="54"/>
      <c r="G120" s="54"/>
      <c r="H120" s="54"/>
      <c r="I120" s="54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</row>
    <row r="121" spans="1:39" s="2" customFormat="1" ht="10.5" customHeight="1" x14ac:dyDescent="0.2">
      <c r="A121" s="54"/>
      <c r="B121" s="11" t="s">
        <v>0</v>
      </c>
      <c r="C121" s="5">
        <v>0</v>
      </c>
      <c r="D121" s="5">
        <v>0</v>
      </c>
      <c r="E121" s="5">
        <v>0</v>
      </c>
      <c r="F121" s="54"/>
      <c r="G121" s="54"/>
      <c r="H121" s="54"/>
      <c r="I121" s="54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</row>
    <row r="122" spans="1:39" s="2" customFormat="1" ht="10.5" customHeight="1" x14ac:dyDescent="0.2">
      <c r="A122" s="54"/>
      <c r="B122" s="11" t="s">
        <v>111</v>
      </c>
      <c r="C122" s="5">
        <v>0</v>
      </c>
      <c r="D122" s="5">
        <v>0</v>
      </c>
      <c r="E122" s="5">
        <v>0</v>
      </c>
      <c r="F122" s="54"/>
      <c r="G122" s="54"/>
      <c r="H122" s="54"/>
      <c r="I122" s="54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</row>
    <row r="123" spans="1:39" s="2" customFormat="1" ht="10.5" customHeight="1" x14ac:dyDescent="0.2">
      <c r="A123" s="54"/>
      <c r="B123" s="11" t="s">
        <v>104</v>
      </c>
      <c r="C123" s="5">
        <v>0</v>
      </c>
      <c r="D123" s="5">
        <v>0</v>
      </c>
      <c r="E123" s="5">
        <v>0</v>
      </c>
      <c r="F123" s="54"/>
      <c r="G123" s="54"/>
      <c r="H123" s="54"/>
      <c r="I123" s="54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</row>
    <row r="124" spans="1:39" s="2" customFormat="1" ht="11.25" customHeight="1" x14ac:dyDescent="0.2">
      <c r="A124" s="55"/>
      <c r="B124" s="11" t="s">
        <v>114</v>
      </c>
      <c r="C124" s="5">
        <f>C118+C119</f>
        <v>3000</v>
      </c>
      <c r="D124" s="5">
        <f>D118+D119</f>
        <v>235.2</v>
      </c>
      <c r="E124" s="5">
        <f>E118+E119</f>
        <v>235.2</v>
      </c>
      <c r="F124" s="55"/>
      <c r="G124" s="55"/>
      <c r="H124" s="55"/>
      <c r="I124" s="55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</row>
    <row r="125" spans="1:39" s="2" customFormat="1" ht="12" customHeight="1" x14ac:dyDescent="0.2">
      <c r="A125" s="51" t="s">
        <v>73</v>
      </c>
      <c r="B125" s="12" t="s">
        <v>180</v>
      </c>
      <c r="C125" s="27"/>
      <c r="D125" s="27"/>
      <c r="E125" s="27"/>
      <c r="F125" s="51" t="s">
        <v>250</v>
      </c>
      <c r="G125" s="51"/>
      <c r="H125" s="51"/>
      <c r="I125" s="51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</row>
    <row r="126" spans="1:39" s="2" customFormat="1" ht="10.5" customHeight="1" x14ac:dyDescent="0.2">
      <c r="A126" s="51"/>
      <c r="B126" s="11" t="s">
        <v>4</v>
      </c>
      <c r="C126" s="4">
        <f>SUM(C127:C132)</f>
        <v>350456.01</v>
      </c>
      <c r="D126" s="4">
        <f>SUM(D127:D132)</f>
        <v>23340.615000000002</v>
      </c>
      <c r="E126" s="4">
        <f>SUM(E127:E132)</f>
        <v>23340.615000000002</v>
      </c>
      <c r="F126" s="51"/>
      <c r="G126" s="51"/>
      <c r="H126" s="51"/>
      <c r="I126" s="51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</row>
    <row r="127" spans="1:39" s="2" customFormat="1" ht="10.5" customHeight="1" x14ac:dyDescent="0.2">
      <c r="A127" s="51"/>
      <c r="B127" s="11" t="s">
        <v>3</v>
      </c>
      <c r="C127" s="4">
        <f>C135+C144+C153+C162+C171+C180+C189</f>
        <v>4459</v>
      </c>
      <c r="D127" s="4">
        <f t="shared" ref="D127:E127" si="13">D135+D144+D153+D162+D171+D180+D189</f>
        <v>0</v>
      </c>
      <c r="E127" s="4">
        <f t="shared" si="13"/>
        <v>0</v>
      </c>
      <c r="F127" s="51"/>
      <c r="G127" s="51"/>
      <c r="H127" s="51"/>
      <c r="I127" s="51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</row>
    <row r="128" spans="1:39" s="2" customFormat="1" ht="10.5" customHeight="1" x14ac:dyDescent="0.2">
      <c r="A128" s="51"/>
      <c r="B128" s="11" t="s">
        <v>2</v>
      </c>
      <c r="C128" s="4">
        <f t="shared" ref="C128:E128" si="14">C136+C145+C154+C163+C172+C181+C190</f>
        <v>345997.01</v>
      </c>
      <c r="D128" s="4">
        <f t="shared" si="14"/>
        <v>23340.615000000002</v>
      </c>
      <c r="E128" s="4">
        <f t="shared" si="14"/>
        <v>23340.615000000002</v>
      </c>
      <c r="F128" s="51"/>
      <c r="G128" s="51"/>
      <c r="H128" s="51"/>
      <c r="I128" s="51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</row>
    <row r="129" spans="1:39" s="2" customFormat="1" ht="10.5" customHeight="1" x14ac:dyDescent="0.2">
      <c r="A129" s="51"/>
      <c r="B129" s="11" t="s">
        <v>1</v>
      </c>
      <c r="C129" s="4">
        <f t="shared" ref="C129:E129" si="15">C137+C146+C155+C164+C173+C182+C191</f>
        <v>0</v>
      </c>
      <c r="D129" s="4">
        <f t="shared" si="15"/>
        <v>0</v>
      </c>
      <c r="E129" s="4">
        <f t="shared" si="15"/>
        <v>0</v>
      </c>
      <c r="F129" s="51"/>
      <c r="G129" s="51"/>
      <c r="H129" s="51"/>
      <c r="I129" s="51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</row>
    <row r="130" spans="1:39" s="2" customFormat="1" ht="10.5" customHeight="1" x14ac:dyDescent="0.2">
      <c r="A130" s="51"/>
      <c r="B130" s="11" t="s">
        <v>0</v>
      </c>
      <c r="C130" s="4">
        <f t="shared" ref="C130:E130" si="16">C138+C147+C156+C165+C174+C183+C192</f>
        <v>0</v>
      </c>
      <c r="D130" s="4">
        <f t="shared" si="16"/>
        <v>0</v>
      </c>
      <c r="E130" s="4">
        <f t="shared" si="16"/>
        <v>0</v>
      </c>
      <c r="F130" s="51"/>
      <c r="G130" s="51"/>
      <c r="H130" s="51"/>
      <c r="I130" s="51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</row>
    <row r="131" spans="1:39" s="2" customFormat="1" ht="10.5" customHeight="1" x14ac:dyDescent="0.2">
      <c r="A131" s="51"/>
      <c r="B131" s="11" t="s">
        <v>111</v>
      </c>
      <c r="C131" s="4">
        <f t="shared" ref="C131:E131" si="17">C139+C148+C157+C166+C175+C184+C193</f>
        <v>0</v>
      </c>
      <c r="D131" s="4">
        <f t="shared" si="17"/>
        <v>0</v>
      </c>
      <c r="E131" s="4">
        <f t="shared" si="17"/>
        <v>0</v>
      </c>
      <c r="F131" s="51"/>
      <c r="G131" s="51"/>
      <c r="H131" s="51"/>
      <c r="I131" s="51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</row>
    <row r="132" spans="1:39" s="2" customFormat="1" ht="10.5" customHeight="1" x14ac:dyDescent="0.2">
      <c r="A132" s="51"/>
      <c r="B132" s="11" t="s">
        <v>104</v>
      </c>
      <c r="C132" s="4">
        <f t="shared" ref="C132:E132" si="18">C140+C149+C158+C167+C176+C185+C194</f>
        <v>0</v>
      </c>
      <c r="D132" s="4">
        <f t="shared" si="18"/>
        <v>0</v>
      </c>
      <c r="E132" s="4">
        <f t="shared" si="18"/>
        <v>0</v>
      </c>
      <c r="F132" s="51"/>
      <c r="G132" s="51"/>
      <c r="H132" s="51"/>
      <c r="I132" s="51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</row>
    <row r="133" spans="1:39" s="2" customFormat="1" ht="30.75" customHeight="1" x14ac:dyDescent="0.2">
      <c r="A133" s="51" t="s">
        <v>72</v>
      </c>
      <c r="B133" s="14" t="s">
        <v>124</v>
      </c>
      <c r="C133" s="4"/>
      <c r="D133" s="4"/>
      <c r="E133" s="4"/>
      <c r="F133" s="53" t="s">
        <v>250</v>
      </c>
      <c r="G133" s="53"/>
      <c r="H133" s="73"/>
      <c r="I133" s="53" t="s">
        <v>255</v>
      </c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</row>
    <row r="134" spans="1:39" s="2" customFormat="1" ht="10.5" customHeight="1" x14ac:dyDescent="0.2">
      <c r="A134" s="51"/>
      <c r="B134" s="11" t="s">
        <v>4</v>
      </c>
      <c r="C134" s="4">
        <f>SUM(C135:C140)</f>
        <v>104768.6</v>
      </c>
      <c r="D134" s="4">
        <f>SUM(D135:D140)</f>
        <v>7763.4629999999997</v>
      </c>
      <c r="E134" s="4">
        <f>SUM(E135:E140)</f>
        <v>7763.4629999999997</v>
      </c>
      <c r="F134" s="54"/>
      <c r="G134" s="54"/>
      <c r="H134" s="74"/>
      <c r="I134" s="54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</row>
    <row r="135" spans="1:39" s="2" customFormat="1" ht="10.5" customHeight="1" x14ac:dyDescent="0.2">
      <c r="A135" s="51"/>
      <c r="B135" s="11" t="s">
        <v>3</v>
      </c>
      <c r="C135" s="5">
        <v>4459</v>
      </c>
      <c r="D135" s="5">
        <v>0</v>
      </c>
      <c r="E135" s="5">
        <v>0</v>
      </c>
      <c r="F135" s="54"/>
      <c r="G135" s="54"/>
      <c r="H135" s="74"/>
      <c r="I135" s="54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</row>
    <row r="136" spans="1:39" s="2" customFormat="1" ht="10.5" customHeight="1" x14ac:dyDescent="0.2">
      <c r="A136" s="51"/>
      <c r="B136" s="11" t="s">
        <v>2</v>
      </c>
      <c r="C136" s="5">
        <f>99000.6+1309</f>
        <v>100309.6</v>
      </c>
      <c r="D136" s="5">
        <v>7763.4629999999997</v>
      </c>
      <c r="E136" s="5">
        <v>7763.4629999999997</v>
      </c>
      <c r="F136" s="54"/>
      <c r="G136" s="54"/>
      <c r="H136" s="74"/>
      <c r="I136" s="54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</row>
    <row r="137" spans="1:39" s="2" customFormat="1" ht="10.5" customHeight="1" x14ac:dyDescent="0.2">
      <c r="A137" s="51"/>
      <c r="B137" s="11" t="s">
        <v>1</v>
      </c>
      <c r="C137" s="5">
        <v>0</v>
      </c>
      <c r="D137" s="5">
        <v>0</v>
      </c>
      <c r="E137" s="5">
        <v>0</v>
      </c>
      <c r="F137" s="54"/>
      <c r="G137" s="54"/>
      <c r="H137" s="74"/>
      <c r="I137" s="54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</row>
    <row r="138" spans="1:39" s="2" customFormat="1" ht="10.5" customHeight="1" x14ac:dyDescent="0.2">
      <c r="A138" s="51"/>
      <c r="B138" s="11" t="s">
        <v>0</v>
      </c>
      <c r="C138" s="5">
        <v>0</v>
      </c>
      <c r="D138" s="5">
        <v>0</v>
      </c>
      <c r="E138" s="5">
        <v>0</v>
      </c>
      <c r="F138" s="54"/>
      <c r="G138" s="54"/>
      <c r="H138" s="74"/>
      <c r="I138" s="54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</row>
    <row r="139" spans="1:39" s="2" customFormat="1" ht="10.5" customHeight="1" x14ac:dyDescent="0.2">
      <c r="A139" s="51"/>
      <c r="B139" s="11" t="s">
        <v>111</v>
      </c>
      <c r="C139" s="5">
        <v>0</v>
      </c>
      <c r="D139" s="5">
        <v>0</v>
      </c>
      <c r="E139" s="5">
        <v>0</v>
      </c>
      <c r="F139" s="54"/>
      <c r="G139" s="54"/>
      <c r="H139" s="74"/>
      <c r="I139" s="54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</row>
    <row r="140" spans="1:39" s="2" customFormat="1" ht="10.5" customHeight="1" x14ac:dyDescent="0.2">
      <c r="A140" s="51"/>
      <c r="B140" s="11" t="s">
        <v>104</v>
      </c>
      <c r="C140" s="5">
        <v>0</v>
      </c>
      <c r="D140" s="5">
        <v>0</v>
      </c>
      <c r="E140" s="5">
        <v>0</v>
      </c>
      <c r="F140" s="54"/>
      <c r="G140" s="54"/>
      <c r="H140" s="74"/>
      <c r="I140" s="54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</row>
    <row r="141" spans="1:39" s="2" customFormat="1" ht="10.5" customHeight="1" x14ac:dyDescent="0.2">
      <c r="A141" s="51"/>
      <c r="B141" s="11" t="s">
        <v>114</v>
      </c>
      <c r="C141" s="5">
        <f>C135+C136</f>
        <v>104768.6</v>
      </c>
      <c r="D141" s="5">
        <f>D135+D136</f>
        <v>7763.4629999999997</v>
      </c>
      <c r="E141" s="5">
        <f>E135+E136</f>
        <v>7763.4629999999997</v>
      </c>
      <c r="F141" s="55"/>
      <c r="G141" s="55"/>
      <c r="H141" s="75"/>
      <c r="I141" s="55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</row>
    <row r="142" spans="1:39" s="2" customFormat="1" ht="29.25" customHeight="1" x14ac:dyDescent="0.2">
      <c r="A142" s="53" t="s">
        <v>71</v>
      </c>
      <c r="B142" s="14" t="s">
        <v>187</v>
      </c>
      <c r="C142" s="4"/>
      <c r="D142" s="4"/>
      <c r="E142" s="4"/>
      <c r="F142" s="53"/>
      <c r="G142" s="53"/>
      <c r="H142" s="73"/>
      <c r="I142" s="53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</row>
    <row r="143" spans="1:39" s="2" customFormat="1" ht="10.5" customHeight="1" x14ac:dyDescent="0.2">
      <c r="A143" s="54"/>
      <c r="B143" s="11" t="s">
        <v>4</v>
      </c>
      <c r="C143" s="4">
        <f>SUM(C144:C149)</f>
        <v>45000</v>
      </c>
      <c r="D143" s="4">
        <f>SUM(D144:D149)</f>
        <v>0</v>
      </c>
      <c r="E143" s="4">
        <f>SUM(E144:E149)</f>
        <v>0</v>
      </c>
      <c r="F143" s="54"/>
      <c r="G143" s="54"/>
      <c r="H143" s="74"/>
      <c r="I143" s="54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</row>
    <row r="144" spans="1:39" s="2" customFormat="1" ht="10.5" customHeight="1" x14ac:dyDescent="0.2">
      <c r="A144" s="54"/>
      <c r="B144" s="11" t="s">
        <v>3</v>
      </c>
      <c r="C144" s="5">
        <v>0</v>
      </c>
      <c r="D144" s="5">
        <v>0</v>
      </c>
      <c r="E144" s="5">
        <v>0</v>
      </c>
      <c r="F144" s="54"/>
      <c r="G144" s="54"/>
      <c r="H144" s="74"/>
      <c r="I144" s="54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</row>
    <row r="145" spans="1:39" s="2" customFormat="1" ht="10.5" customHeight="1" x14ac:dyDescent="0.2">
      <c r="A145" s="54"/>
      <c r="B145" s="11" t="s">
        <v>2</v>
      </c>
      <c r="C145" s="5">
        <v>45000</v>
      </c>
      <c r="D145" s="5">
        <v>0</v>
      </c>
      <c r="E145" s="5">
        <v>0</v>
      </c>
      <c r="F145" s="54"/>
      <c r="G145" s="54"/>
      <c r="H145" s="74"/>
      <c r="I145" s="54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</row>
    <row r="146" spans="1:39" s="2" customFormat="1" ht="10.5" customHeight="1" x14ac:dyDescent="0.2">
      <c r="A146" s="54"/>
      <c r="B146" s="11" t="s">
        <v>1</v>
      </c>
      <c r="C146" s="5">
        <v>0</v>
      </c>
      <c r="D146" s="5">
        <v>0</v>
      </c>
      <c r="E146" s="5">
        <v>0</v>
      </c>
      <c r="F146" s="54"/>
      <c r="G146" s="54"/>
      <c r="H146" s="74"/>
      <c r="I146" s="54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</row>
    <row r="147" spans="1:39" s="2" customFormat="1" ht="10.5" customHeight="1" x14ac:dyDescent="0.2">
      <c r="A147" s="54"/>
      <c r="B147" s="11" t="s">
        <v>0</v>
      </c>
      <c r="C147" s="5">
        <v>0</v>
      </c>
      <c r="D147" s="5">
        <v>0</v>
      </c>
      <c r="E147" s="5">
        <v>0</v>
      </c>
      <c r="F147" s="54"/>
      <c r="G147" s="54"/>
      <c r="H147" s="74"/>
      <c r="I147" s="54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</row>
    <row r="148" spans="1:39" s="2" customFormat="1" ht="10.5" customHeight="1" x14ac:dyDescent="0.2">
      <c r="A148" s="54"/>
      <c r="B148" s="11" t="s">
        <v>111</v>
      </c>
      <c r="C148" s="5">
        <v>0</v>
      </c>
      <c r="D148" s="5">
        <v>0</v>
      </c>
      <c r="E148" s="5">
        <v>0</v>
      </c>
      <c r="F148" s="54"/>
      <c r="G148" s="54"/>
      <c r="H148" s="74"/>
      <c r="I148" s="54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</row>
    <row r="149" spans="1:39" s="2" customFormat="1" ht="10.5" customHeight="1" x14ac:dyDescent="0.2">
      <c r="A149" s="54"/>
      <c r="B149" s="11" t="s">
        <v>104</v>
      </c>
      <c r="C149" s="5">
        <v>0</v>
      </c>
      <c r="D149" s="5">
        <v>0</v>
      </c>
      <c r="E149" s="5">
        <v>0</v>
      </c>
      <c r="F149" s="54"/>
      <c r="G149" s="54"/>
      <c r="H149" s="74"/>
      <c r="I149" s="54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</row>
    <row r="150" spans="1:39" s="2" customFormat="1" ht="29.25" x14ac:dyDescent="0.2">
      <c r="A150" s="55"/>
      <c r="B150" s="11" t="s">
        <v>242</v>
      </c>
      <c r="C150" s="5"/>
      <c r="D150" s="5"/>
      <c r="E150" s="5"/>
      <c r="F150" s="48" t="s">
        <v>7</v>
      </c>
      <c r="G150" s="48"/>
      <c r="H150" s="48" t="s">
        <v>7</v>
      </c>
      <c r="I150" s="55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</row>
    <row r="151" spans="1:39" s="2" customFormat="1" ht="30" customHeight="1" x14ac:dyDescent="0.2">
      <c r="A151" s="51" t="s">
        <v>70</v>
      </c>
      <c r="B151" s="14" t="s">
        <v>126</v>
      </c>
      <c r="C151" s="4"/>
      <c r="D151" s="4"/>
      <c r="E151" s="4"/>
      <c r="F151" s="53" t="s">
        <v>250</v>
      </c>
      <c r="G151" s="53"/>
      <c r="H151" s="53"/>
      <c r="I151" s="53" t="s">
        <v>261</v>
      </c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</row>
    <row r="152" spans="1:39" s="2" customFormat="1" ht="10.5" customHeight="1" x14ac:dyDescent="0.2">
      <c r="A152" s="51"/>
      <c r="B152" s="11" t="s">
        <v>4</v>
      </c>
      <c r="C152" s="4">
        <f>SUM(C153:C158)</f>
        <v>99307.41</v>
      </c>
      <c r="D152" s="4">
        <f>SUM(D153:D158)</f>
        <v>8242.4639999999999</v>
      </c>
      <c r="E152" s="4">
        <f>SUM(E153:E158)</f>
        <v>8242.4639999999999</v>
      </c>
      <c r="F152" s="54"/>
      <c r="G152" s="54"/>
      <c r="H152" s="54"/>
      <c r="I152" s="54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</row>
    <row r="153" spans="1:39" s="2" customFormat="1" ht="10.5" customHeight="1" x14ac:dyDescent="0.2">
      <c r="A153" s="51"/>
      <c r="B153" s="11" t="s">
        <v>3</v>
      </c>
      <c r="C153" s="5">
        <v>0</v>
      </c>
      <c r="D153" s="5">
        <v>0</v>
      </c>
      <c r="E153" s="5">
        <v>0</v>
      </c>
      <c r="F153" s="54"/>
      <c r="G153" s="54"/>
      <c r="H153" s="54"/>
      <c r="I153" s="54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</row>
    <row r="154" spans="1:39" s="2" customFormat="1" ht="10.5" customHeight="1" x14ac:dyDescent="0.2">
      <c r="A154" s="51"/>
      <c r="B154" s="11" t="s">
        <v>2</v>
      </c>
      <c r="C154" s="5">
        <v>99307.41</v>
      </c>
      <c r="D154" s="5">
        <f>8727.624-485.16</f>
        <v>8242.4639999999999</v>
      </c>
      <c r="E154" s="5">
        <f>8727.624-485.16</f>
        <v>8242.4639999999999</v>
      </c>
      <c r="F154" s="54"/>
      <c r="G154" s="54"/>
      <c r="H154" s="54"/>
      <c r="I154" s="54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</row>
    <row r="155" spans="1:39" s="2" customFormat="1" ht="10.5" customHeight="1" x14ac:dyDescent="0.2">
      <c r="A155" s="51"/>
      <c r="B155" s="11" t="s">
        <v>1</v>
      </c>
      <c r="C155" s="5">
        <v>0</v>
      </c>
      <c r="D155" s="5">
        <v>0</v>
      </c>
      <c r="E155" s="5">
        <v>0</v>
      </c>
      <c r="F155" s="54"/>
      <c r="G155" s="54"/>
      <c r="H155" s="54"/>
      <c r="I155" s="54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</row>
    <row r="156" spans="1:39" s="2" customFormat="1" ht="10.5" customHeight="1" x14ac:dyDescent="0.2">
      <c r="A156" s="51"/>
      <c r="B156" s="11" t="s">
        <v>0</v>
      </c>
      <c r="C156" s="5">
        <v>0</v>
      </c>
      <c r="D156" s="5">
        <v>0</v>
      </c>
      <c r="E156" s="5">
        <v>0</v>
      </c>
      <c r="F156" s="54"/>
      <c r="G156" s="54"/>
      <c r="H156" s="54"/>
      <c r="I156" s="54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</row>
    <row r="157" spans="1:39" s="2" customFormat="1" ht="10.5" customHeight="1" x14ac:dyDescent="0.2">
      <c r="A157" s="51"/>
      <c r="B157" s="11" t="s">
        <v>111</v>
      </c>
      <c r="C157" s="5">
        <v>0</v>
      </c>
      <c r="D157" s="5">
        <v>0</v>
      </c>
      <c r="E157" s="5">
        <v>0</v>
      </c>
      <c r="F157" s="54"/>
      <c r="G157" s="54"/>
      <c r="H157" s="54"/>
      <c r="I157" s="54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</row>
    <row r="158" spans="1:39" s="2" customFormat="1" ht="10.5" customHeight="1" x14ac:dyDescent="0.2">
      <c r="A158" s="51"/>
      <c r="B158" s="11" t="s">
        <v>104</v>
      </c>
      <c r="C158" s="5">
        <v>0</v>
      </c>
      <c r="D158" s="5">
        <v>0</v>
      </c>
      <c r="E158" s="5">
        <v>0</v>
      </c>
      <c r="F158" s="54"/>
      <c r="G158" s="54"/>
      <c r="H158" s="54"/>
      <c r="I158" s="54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</row>
    <row r="159" spans="1:39" s="2" customFormat="1" ht="10.5" customHeight="1" x14ac:dyDescent="0.2">
      <c r="A159" s="51"/>
      <c r="B159" s="11" t="s">
        <v>113</v>
      </c>
      <c r="C159" s="5">
        <f>C154</f>
        <v>99307.41</v>
      </c>
      <c r="D159" s="5">
        <f>D154</f>
        <v>8242.4639999999999</v>
      </c>
      <c r="E159" s="5">
        <f>E154</f>
        <v>8242.4639999999999</v>
      </c>
      <c r="F159" s="55"/>
      <c r="G159" s="55"/>
      <c r="H159" s="55"/>
      <c r="I159" s="55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</row>
    <row r="160" spans="1:39" s="2" customFormat="1" ht="31.5" customHeight="1" x14ac:dyDescent="0.2">
      <c r="A160" s="51" t="s">
        <v>69</v>
      </c>
      <c r="B160" s="14" t="s">
        <v>127</v>
      </c>
      <c r="C160" s="4"/>
      <c r="D160" s="4"/>
      <c r="E160" s="4"/>
      <c r="F160" s="53" t="s">
        <v>250</v>
      </c>
      <c r="G160" s="53"/>
      <c r="H160" s="53"/>
      <c r="I160" s="53" t="s">
        <v>254</v>
      </c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</row>
    <row r="161" spans="1:39" s="2" customFormat="1" ht="9.75" customHeight="1" x14ac:dyDescent="0.2">
      <c r="A161" s="51"/>
      <c r="B161" s="11" t="s">
        <v>4</v>
      </c>
      <c r="C161" s="4">
        <f>SUM(C162:C167)</f>
        <v>85000</v>
      </c>
      <c r="D161" s="4">
        <f>SUM(D162:D167)</f>
        <v>6153.8819999999996</v>
      </c>
      <c r="E161" s="4">
        <f>SUM(E162:E167)</f>
        <v>6153.8819999999996</v>
      </c>
      <c r="F161" s="54"/>
      <c r="G161" s="54"/>
      <c r="H161" s="54"/>
      <c r="I161" s="54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</row>
    <row r="162" spans="1:39" s="2" customFormat="1" ht="9.75" customHeight="1" x14ac:dyDescent="0.2">
      <c r="A162" s="51"/>
      <c r="B162" s="11" t="s">
        <v>3</v>
      </c>
      <c r="C162" s="5">
        <v>0</v>
      </c>
      <c r="D162" s="5">
        <v>0</v>
      </c>
      <c r="E162" s="5">
        <v>0</v>
      </c>
      <c r="F162" s="54"/>
      <c r="G162" s="54"/>
      <c r="H162" s="54"/>
      <c r="I162" s="54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</row>
    <row r="163" spans="1:39" s="2" customFormat="1" ht="9.75" customHeight="1" x14ac:dyDescent="0.2">
      <c r="A163" s="51"/>
      <c r="B163" s="11" t="s">
        <v>2</v>
      </c>
      <c r="C163" s="5">
        <v>85000</v>
      </c>
      <c r="D163" s="5">
        <v>6153.8819999999996</v>
      </c>
      <c r="E163" s="5">
        <v>6153.8819999999996</v>
      </c>
      <c r="F163" s="54"/>
      <c r="G163" s="54"/>
      <c r="H163" s="54"/>
      <c r="I163" s="54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</row>
    <row r="164" spans="1:39" s="2" customFormat="1" ht="9.75" customHeight="1" x14ac:dyDescent="0.2">
      <c r="A164" s="51"/>
      <c r="B164" s="11" t="s">
        <v>1</v>
      </c>
      <c r="C164" s="5">
        <v>0</v>
      </c>
      <c r="D164" s="5">
        <v>0</v>
      </c>
      <c r="E164" s="5">
        <v>0</v>
      </c>
      <c r="F164" s="54"/>
      <c r="G164" s="54"/>
      <c r="H164" s="54"/>
      <c r="I164" s="54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</row>
    <row r="165" spans="1:39" s="2" customFormat="1" ht="9.75" customHeight="1" x14ac:dyDescent="0.2">
      <c r="A165" s="51"/>
      <c r="B165" s="11" t="s">
        <v>0</v>
      </c>
      <c r="C165" s="5">
        <v>0</v>
      </c>
      <c r="D165" s="5">
        <v>0</v>
      </c>
      <c r="E165" s="5">
        <v>0</v>
      </c>
      <c r="F165" s="54"/>
      <c r="G165" s="54"/>
      <c r="H165" s="54"/>
      <c r="I165" s="54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</row>
    <row r="166" spans="1:39" s="2" customFormat="1" ht="9.75" customHeight="1" x14ac:dyDescent="0.2">
      <c r="A166" s="51"/>
      <c r="B166" s="11" t="s">
        <v>111</v>
      </c>
      <c r="C166" s="5">
        <v>0</v>
      </c>
      <c r="D166" s="5">
        <v>0</v>
      </c>
      <c r="E166" s="5">
        <v>0</v>
      </c>
      <c r="F166" s="54"/>
      <c r="G166" s="54"/>
      <c r="H166" s="54"/>
      <c r="I166" s="54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</row>
    <row r="167" spans="1:39" s="2" customFormat="1" ht="9.75" customHeight="1" x14ac:dyDescent="0.2">
      <c r="A167" s="51"/>
      <c r="B167" s="11" t="s">
        <v>104</v>
      </c>
      <c r="C167" s="5">
        <v>0</v>
      </c>
      <c r="D167" s="5">
        <v>0</v>
      </c>
      <c r="E167" s="5">
        <v>0</v>
      </c>
      <c r="F167" s="54"/>
      <c r="G167" s="54"/>
      <c r="H167" s="54"/>
      <c r="I167" s="54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</row>
    <row r="168" spans="1:39" s="2" customFormat="1" ht="10.5" customHeight="1" x14ac:dyDescent="0.2">
      <c r="A168" s="51"/>
      <c r="B168" s="11" t="s">
        <v>113</v>
      </c>
      <c r="C168" s="5">
        <f>C163</f>
        <v>85000</v>
      </c>
      <c r="D168" s="5">
        <f>D163</f>
        <v>6153.8819999999996</v>
      </c>
      <c r="E168" s="5">
        <f>E163</f>
        <v>6153.8819999999996</v>
      </c>
      <c r="F168" s="55"/>
      <c r="G168" s="55"/>
      <c r="H168" s="55"/>
      <c r="I168" s="55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</row>
    <row r="169" spans="1:39" s="2" customFormat="1" ht="44.25" customHeight="1" x14ac:dyDescent="0.2">
      <c r="A169" s="51" t="s">
        <v>68</v>
      </c>
      <c r="B169" s="14" t="s">
        <v>128</v>
      </c>
      <c r="C169" s="4"/>
      <c r="D169" s="4"/>
      <c r="E169" s="4"/>
      <c r="F169" s="53" t="s">
        <v>250</v>
      </c>
      <c r="G169" s="53"/>
      <c r="H169" s="53"/>
      <c r="I169" s="53" t="s">
        <v>262</v>
      </c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</row>
    <row r="170" spans="1:39" s="2" customFormat="1" ht="10.5" customHeight="1" x14ac:dyDescent="0.2">
      <c r="A170" s="51"/>
      <c r="B170" s="11" t="s">
        <v>4</v>
      </c>
      <c r="C170" s="4">
        <f>SUM(C171:C176)</f>
        <v>5000</v>
      </c>
      <c r="D170" s="4">
        <f>SUM(D171:D176)</f>
        <v>670.80600000000004</v>
      </c>
      <c r="E170" s="4">
        <f>SUM(E171:E176)</f>
        <v>670.80600000000004</v>
      </c>
      <c r="F170" s="54"/>
      <c r="G170" s="54"/>
      <c r="H170" s="54"/>
      <c r="I170" s="54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</row>
    <row r="171" spans="1:39" s="2" customFormat="1" ht="10.5" customHeight="1" x14ac:dyDescent="0.2">
      <c r="A171" s="51"/>
      <c r="B171" s="11" t="s">
        <v>3</v>
      </c>
      <c r="C171" s="5">
        <v>0</v>
      </c>
      <c r="D171" s="5">
        <v>0</v>
      </c>
      <c r="E171" s="5">
        <v>0</v>
      </c>
      <c r="F171" s="54"/>
      <c r="G171" s="54"/>
      <c r="H171" s="54"/>
      <c r="I171" s="54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</row>
    <row r="172" spans="1:39" s="2" customFormat="1" ht="10.5" customHeight="1" x14ac:dyDescent="0.2">
      <c r="A172" s="51"/>
      <c r="B172" s="11" t="s">
        <v>2</v>
      </c>
      <c r="C172" s="5">
        <v>5000</v>
      </c>
      <c r="D172" s="5">
        <v>670.80600000000004</v>
      </c>
      <c r="E172" s="5">
        <v>670.80600000000004</v>
      </c>
      <c r="F172" s="54"/>
      <c r="G172" s="54"/>
      <c r="H172" s="54"/>
      <c r="I172" s="54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</row>
    <row r="173" spans="1:39" s="2" customFormat="1" ht="10.5" customHeight="1" x14ac:dyDescent="0.2">
      <c r="A173" s="51"/>
      <c r="B173" s="11" t="s">
        <v>1</v>
      </c>
      <c r="C173" s="5">
        <v>0</v>
      </c>
      <c r="D173" s="5">
        <v>0</v>
      </c>
      <c r="E173" s="5">
        <v>0</v>
      </c>
      <c r="F173" s="54"/>
      <c r="G173" s="54"/>
      <c r="H173" s="54"/>
      <c r="I173" s="54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</row>
    <row r="174" spans="1:39" s="2" customFormat="1" ht="10.5" customHeight="1" x14ac:dyDescent="0.2">
      <c r="A174" s="51"/>
      <c r="B174" s="11" t="s">
        <v>0</v>
      </c>
      <c r="C174" s="5">
        <v>0</v>
      </c>
      <c r="D174" s="5">
        <v>0</v>
      </c>
      <c r="E174" s="5">
        <v>0</v>
      </c>
      <c r="F174" s="54"/>
      <c r="G174" s="54"/>
      <c r="H174" s="54"/>
      <c r="I174" s="54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</row>
    <row r="175" spans="1:39" s="2" customFormat="1" ht="10.5" customHeight="1" x14ac:dyDescent="0.2">
      <c r="A175" s="51"/>
      <c r="B175" s="11" t="s">
        <v>111</v>
      </c>
      <c r="C175" s="5">
        <v>0</v>
      </c>
      <c r="D175" s="5">
        <v>0</v>
      </c>
      <c r="E175" s="5">
        <v>0</v>
      </c>
      <c r="F175" s="54"/>
      <c r="G175" s="54"/>
      <c r="H175" s="54"/>
      <c r="I175" s="54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</row>
    <row r="176" spans="1:39" s="2" customFormat="1" ht="10.5" customHeight="1" x14ac:dyDescent="0.2">
      <c r="A176" s="51"/>
      <c r="B176" s="11" t="s">
        <v>104</v>
      </c>
      <c r="C176" s="5">
        <v>0</v>
      </c>
      <c r="D176" s="5">
        <v>0</v>
      </c>
      <c r="E176" s="5">
        <v>0</v>
      </c>
      <c r="F176" s="54"/>
      <c r="G176" s="54"/>
      <c r="H176" s="54"/>
      <c r="I176" s="54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</row>
    <row r="177" spans="1:39" s="2" customFormat="1" ht="10.5" customHeight="1" x14ac:dyDescent="0.2">
      <c r="A177" s="51"/>
      <c r="B177" s="11" t="s">
        <v>113</v>
      </c>
      <c r="C177" s="5">
        <f>C172</f>
        <v>5000</v>
      </c>
      <c r="D177" s="5">
        <f>D172</f>
        <v>670.80600000000004</v>
      </c>
      <c r="E177" s="5">
        <f>E172</f>
        <v>670.80600000000004</v>
      </c>
      <c r="F177" s="55"/>
      <c r="G177" s="55"/>
      <c r="H177" s="55"/>
      <c r="I177" s="55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</row>
    <row r="178" spans="1:39" s="2" customFormat="1" ht="19.5" customHeight="1" x14ac:dyDescent="0.2">
      <c r="A178" s="51" t="s">
        <v>67</v>
      </c>
      <c r="B178" s="14" t="s">
        <v>129</v>
      </c>
      <c r="C178" s="5"/>
      <c r="D178" s="5"/>
      <c r="E178" s="5"/>
      <c r="F178" s="51" t="s">
        <v>250</v>
      </c>
      <c r="G178" s="51"/>
      <c r="H178" s="51"/>
      <c r="I178" s="53" t="s">
        <v>260</v>
      </c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</row>
    <row r="179" spans="1:39" s="2" customFormat="1" ht="9.75" customHeight="1" x14ac:dyDescent="0.2">
      <c r="A179" s="51"/>
      <c r="B179" s="11" t="s">
        <v>4</v>
      </c>
      <c r="C179" s="4">
        <f>SUM(C180:C185)</f>
        <v>1380</v>
      </c>
      <c r="D179" s="4">
        <f>SUM(D180:D185)</f>
        <v>510</v>
      </c>
      <c r="E179" s="4">
        <f>SUM(E180:E185)</f>
        <v>510</v>
      </c>
      <c r="F179" s="52"/>
      <c r="G179" s="52"/>
      <c r="H179" s="51"/>
      <c r="I179" s="54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</row>
    <row r="180" spans="1:39" s="2" customFormat="1" ht="9.75" customHeight="1" x14ac:dyDescent="0.2">
      <c r="A180" s="51"/>
      <c r="B180" s="11" t="s">
        <v>3</v>
      </c>
      <c r="C180" s="5">
        <v>0</v>
      </c>
      <c r="D180" s="5">
        <v>0</v>
      </c>
      <c r="E180" s="5">
        <v>0</v>
      </c>
      <c r="F180" s="52"/>
      <c r="G180" s="52"/>
      <c r="H180" s="51"/>
      <c r="I180" s="54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</row>
    <row r="181" spans="1:39" s="2" customFormat="1" ht="9.75" customHeight="1" x14ac:dyDescent="0.2">
      <c r="A181" s="51"/>
      <c r="B181" s="11" t="s">
        <v>2</v>
      </c>
      <c r="C181" s="5">
        <v>1380</v>
      </c>
      <c r="D181" s="5">
        <v>510</v>
      </c>
      <c r="E181" s="5">
        <v>510</v>
      </c>
      <c r="F181" s="52"/>
      <c r="G181" s="52"/>
      <c r="H181" s="51"/>
      <c r="I181" s="54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</row>
    <row r="182" spans="1:39" s="2" customFormat="1" ht="9.75" customHeight="1" x14ac:dyDescent="0.2">
      <c r="A182" s="51"/>
      <c r="B182" s="11" t="s">
        <v>1</v>
      </c>
      <c r="C182" s="5">
        <v>0</v>
      </c>
      <c r="D182" s="5">
        <v>0</v>
      </c>
      <c r="E182" s="5">
        <v>0</v>
      </c>
      <c r="F182" s="52"/>
      <c r="G182" s="52"/>
      <c r="H182" s="51"/>
      <c r="I182" s="54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</row>
    <row r="183" spans="1:39" s="2" customFormat="1" ht="9.75" customHeight="1" x14ac:dyDescent="0.2">
      <c r="A183" s="51"/>
      <c r="B183" s="11" t="s">
        <v>0</v>
      </c>
      <c r="C183" s="5">
        <v>0</v>
      </c>
      <c r="D183" s="5">
        <v>0</v>
      </c>
      <c r="E183" s="5">
        <v>0</v>
      </c>
      <c r="F183" s="52"/>
      <c r="G183" s="52"/>
      <c r="H183" s="51"/>
      <c r="I183" s="54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</row>
    <row r="184" spans="1:39" s="2" customFormat="1" ht="9.75" customHeight="1" x14ac:dyDescent="0.2">
      <c r="A184" s="51"/>
      <c r="B184" s="11" t="s">
        <v>111</v>
      </c>
      <c r="C184" s="5">
        <v>0</v>
      </c>
      <c r="D184" s="5">
        <v>0</v>
      </c>
      <c r="E184" s="5">
        <v>0</v>
      </c>
      <c r="F184" s="52"/>
      <c r="G184" s="52"/>
      <c r="H184" s="51"/>
      <c r="I184" s="54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</row>
    <row r="185" spans="1:39" s="2" customFormat="1" ht="9.75" customHeight="1" x14ac:dyDescent="0.2">
      <c r="A185" s="51"/>
      <c r="B185" s="11" t="s">
        <v>104</v>
      </c>
      <c r="C185" s="5">
        <v>0</v>
      </c>
      <c r="D185" s="5">
        <v>0</v>
      </c>
      <c r="E185" s="5">
        <v>0</v>
      </c>
      <c r="F185" s="52"/>
      <c r="G185" s="52"/>
      <c r="H185" s="51"/>
      <c r="I185" s="55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</row>
    <row r="186" spans="1:39" s="2" customFormat="1" ht="31.5" customHeight="1" x14ac:dyDescent="0.2">
      <c r="A186" s="51"/>
      <c r="B186" s="11" t="s">
        <v>241</v>
      </c>
      <c r="C186" s="5"/>
      <c r="D186" s="5"/>
      <c r="E186" s="5"/>
      <c r="F186" s="46" t="s">
        <v>7</v>
      </c>
      <c r="G186" s="48"/>
      <c r="H186" s="48" t="s">
        <v>7</v>
      </c>
      <c r="I186" s="48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</row>
    <row r="187" spans="1:39" s="2" customFormat="1" ht="29.25" x14ac:dyDescent="0.2">
      <c r="A187" s="51" t="s">
        <v>66</v>
      </c>
      <c r="B187" s="14" t="s">
        <v>189</v>
      </c>
      <c r="C187" s="5"/>
      <c r="D187" s="5"/>
      <c r="E187" s="5"/>
      <c r="F187" s="51"/>
      <c r="G187" s="51"/>
      <c r="H187" s="51"/>
      <c r="I187" s="53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</row>
    <row r="188" spans="1:39" s="2" customFormat="1" ht="10.5" customHeight="1" x14ac:dyDescent="0.2">
      <c r="A188" s="51"/>
      <c r="B188" s="11" t="s">
        <v>4</v>
      </c>
      <c r="C188" s="4">
        <f>SUM(C189:C194)</f>
        <v>10000</v>
      </c>
      <c r="D188" s="4">
        <f>SUM(D189:D194)</f>
        <v>0</v>
      </c>
      <c r="E188" s="4">
        <f>SUM(E189:E194)</f>
        <v>0</v>
      </c>
      <c r="F188" s="52"/>
      <c r="G188" s="52"/>
      <c r="H188" s="51"/>
      <c r="I188" s="54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</row>
    <row r="189" spans="1:39" s="2" customFormat="1" ht="10.5" customHeight="1" x14ac:dyDescent="0.2">
      <c r="A189" s="51"/>
      <c r="B189" s="11" t="s">
        <v>3</v>
      </c>
      <c r="C189" s="5">
        <v>0</v>
      </c>
      <c r="D189" s="5">
        <v>0</v>
      </c>
      <c r="E189" s="5">
        <v>0</v>
      </c>
      <c r="F189" s="52"/>
      <c r="G189" s="52"/>
      <c r="H189" s="51"/>
      <c r="I189" s="54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</row>
    <row r="190" spans="1:39" s="2" customFormat="1" ht="10.5" customHeight="1" x14ac:dyDescent="0.2">
      <c r="A190" s="51"/>
      <c r="B190" s="11" t="s">
        <v>2</v>
      </c>
      <c r="C190" s="5">
        <v>10000</v>
      </c>
      <c r="D190" s="5">
        <v>0</v>
      </c>
      <c r="E190" s="5">
        <v>0</v>
      </c>
      <c r="F190" s="52"/>
      <c r="G190" s="52"/>
      <c r="H190" s="51"/>
      <c r="I190" s="54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</row>
    <row r="191" spans="1:39" s="2" customFormat="1" ht="10.5" customHeight="1" x14ac:dyDescent="0.2">
      <c r="A191" s="51"/>
      <c r="B191" s="11" t="s">
        <v>1</v>
      </c>
      <c r="C191" s="5">
        <v>0</v>
      </c>
      <c r="D191" s="5">
        <v>0</v>
      </c>
      <c r="E191" s="5">
        <v>0</v>
      </c>
      <c r="F191" s="52"/>
      <c r="G191" s="52"/>
      <c r="H191" s="51"/>
      <c r="I191" s="54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</row>
    <row r="192" spans="1:39" s="2" customFormat="1" ht="10.5" customHeight="1" x14ac:dyDescent="0.2">
      <c r="A192" s="51"/>
      <c r="B192" s="11" t="s">
        <v>0</v>
      </c>
      <c r="C192" s="5">
        <v>0</v>
      </c>
      <c r="D192" s="5">
        <v>0</v>
      </c>
      <c r="E192" s="5">
        <v>0</v>
      </c>
      <c r="F192" s="52"/>
      <c r="G192" s="52"/>
      <c r="H192" s="51"/>
      <c r="I192" s="54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</row>
    <row r="193" spans="1:39" s="2" customFormat="1" ht="10.5" customHeight="1" x14ac:dyDescent="0.2">
      <c r="A193" s="51"/>
      <c r="B193" s="11" t="s">
        <v>111</v>
      </c>
      <c r="C193" s="5">
        <v>0</v>
      </c>
      <c r="D193" s="5">
        <v>0</v>
      </c>
      <c r="E193" s="5">
        <v>0</v>
      </c>
      <c r="F193" s="52"/>
      <c r="G193" s="52"/>
      <c r="H193" s="51"/>
      <c r="I193" s="54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</row>
    <row r="194" spans="1:39" s="2" customFormat="1" ht="10.5" customHeight="1" x14ac:dyDescent="0.2">
      <c r="A194" s="51"/>
      <c r="B194" s="11" t="s">
        <v>104</v>
      </c>
      <c r="C194" s="5">
        <v>0</v>
      </c>
      <c r="D194" s="5">
        <v>0</v>
      </c>
      <c r="E194" s="5">
        <v>0</v>
      </c>
      <c r="F194" s="52"/>
      <c r="G194" s="52"/>
      <c r="H194" s="51"/>
      <c r="I194" s="55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</row>
    <row r="195" spans="1:39" s="2" customFormat="1" ht="9.75" customHeight="1" x14ac:dyDescent="0.2">
      <c r="A195" s="51" t="s">
        <v>63</v>
      </c>
      <c r="B195" s="14" t="s">
        <v>179</v>
      </c>
      <c r="C195" s="4"/>
      <c r="D195" s="4"/>
      <c r="E195" s="4"/>
      <c r="F195" s="51"/>
      <c r="G195" s="51"/>
      <c r="H195" s="51"/>
      <c r="I195" s="51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</row>
    <row r="196" spans="1:39" s="2" customFormat="1" ht="9.75" customHeight="1" x14ac:dyDescent="0.2">
      <c r="A196" s="51"/>
      <c r="B196" s="11" t="s">
        <v>4</v>
      </c>
      <c r="C196" s="4">
        <f>SUM(C197:C202)</f>
        <v>1000</v>
      </c>
      <c r="D196" s="4">
        <f>SUM(D197:D202)</f>
        <v>0</v>
      </c>
      <c r="E196" s="4">
        <f>SUM(E197:E202)</f>
        <v>0</v>
      </c>
      <c r="F196" s="52"/>
      <c r="G196" s="52"/>
      <c r="H196" s="52"/>
      <c r="I196" s="51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</row>
    <row r="197" spans="1:39" s="2" customFormat="1" ht="9.75" customHeight="1" x14ac:dyDescent="0.2">
      <c r="A197" s="51"/>
      <c r="B197" s="11" t="s">
        <v>3</v>
      </c>
      <c r="C197" s="5">
        <f>C205</f>
        <v>0</v>
      </c>
      <c r="D197" s="5">
        <f t="shared" ref="D197:E197" si="19">D205</f>
        <v>0</v>
      </c>
      <c r="E197" s="5">
        <f t="shared" si="19"/>
        <v>0</v>
      </c>
      <c r="F197" s="52"/>
      <c r="G197" s="52"/>
      <c r="H197" s="52"/>
      <c r="I197" s="51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</row>
    <row r="198" spans="1:39" s="2" customFormat="1" ht="9.75" customHeight="1" x14ac:dyDescent="0.2">
      <c r="A198" s="51"/>
      <c r="B198" s="11" t="s">
        <v>2</v>
      </c>
      <c r="C198" s="5">
        <f t="shared" ref="C198:E198" si="20">C206</f>
        <v>1000</v>
      </c>
      <c r="D198" s="5">
        <f t="shared" si="20"/>
        <v>0</v>
      </c>
      <c r="E198" s="5">
        <f t="shared" si="20"/>
        <v>0</v>
      </c>
      <c r="F198" s="52"/>
      <c r="G198" s="52"/>
      <c r="H198" s="52"/>
      <c r="I198" s="51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</row>
    <row r="199" spans="1:39" s="2" customFormat="1" ht="9.75" customHeight="1" x14ac:dyDescent="0.2">
      <c r="A199" s="51"/>
      <c r="B199" s="11" t="s">
        <v>1</v>
      </c>
      <c r="C199" s="5">
        <f t="shared" ref="C199:E199" si="21">C207</f>
        <v>0</v>
      </c>
      <c r="D199" s="5">
        <f t="shared" si="21"/>
        <v>0</v>
      </c>
      <c r="E199" s="5">
        <f t="shared" si="21"/>
        <v>0</v>
      </c>
      <c r="F199" s="52"/>
      <c r="G199" s="52"/>
      <c r="H199" s="52"/>
      <c r="I199" s="51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</row>
    <row r="200" spans="1:39" s="2" customFormat="1" ht="9.75" customHeight="1" x14ac:dyDescent="0.2">
      <c r="A200" s="51"/>
      <c r="B200" s="11" t="s">
        <v>0</v>
      </c>
      <c r="C200" s="5">
        <f t="shared" ref="C200:E200" si="22">C208</f>
        <v>0</v>
      </c>
      <c r="D200" s="5">
        <f t="shared" si="22"/>
        <v>0</v>
      </c>
      <c r="E200" s="5">
        <f t="shared" si="22"/>
        <v>0</v>
      </c>
      <c r="F200" s="52"/>
      <c r="G200" s="52"/>
      <c r="H200" s="52"/>
      <c r="I200" s="51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</row>
    <row r="201" spans="1:39" s="2" customFormat="1" ht="9.75" customHeight="1" x14ac:dyDescent="0.2">
      <c r="A201" s="51"/>
      <c r="B201" s="11" t="s">
        <v>111</v>
      </c>
      <c r="C201" s="5">
        <f t="shared" ref="C201:E201" si="23">C209</f>
        <v>0</v>
      </c>
      <c r="D201" s="5">
        <f t="shared" si="23"/>
        <v>0</v>
      </c>
      <c r="E201" s="5">
        <f t="shared" si="23"/>
        <v>0</v>
      </c>
      <c r="F201" s="52"/>
      <c r="G201" s="52"/>
      <c r="H201" s="52"/>
      <c r="I201" s="51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</row>
    <row r="202" spans="1:39" s="2" customFormat="1" ht="9.75" customHeight="1" x14ac:dyDescent="0.2">
      <c r="A202" s="51"/>
      <c r="B202" s="11" t="s">
        <v>104</v>
      </c>
      <c r="C202" s="5">
        <f t="shared" ref="C202:E202" si="24">C210</f>
        <v>0</v>
      </c>
      <c r="D202" s="5">
        <f t="shared" si="24"/>
        <v>0</v>
      </c>
      <c r="E202" s="5">
        <f t="shared" si="24"/>
        <v>0</v>
      </c>
      <c r="F202" s="52"/>
      <c r="G202" s="52"/>
      <c r="H202" s="52"/>
      <c r="I202" s="51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</row>
    <row r="203" spans="1:39" s="2" customFormat="1" ht="40.5" customHeight="1" x14ac:dyDescent="0.2">
      <c r="A203" s="51" t="s">
        <v>62</v>
      </c>
      <c r="B203" s="14" t="s">
        <v>123</v>
      </c>
      <c r="C203" s="4"/>
      <c r="D203" s="4"/>
      <c r="E203" s="4"/>
      <c r="F203" s="53"/>
      <c r="G203" s="53"/>
      <c r="H203" s="53"/>
      <c r="I203" s="53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</row>
    <row r="204" spans="1:39" s="2" customFormat="1" ht="9" customHeight="1" x14ac:dyDescent="0.2">
      <c r="A204" s="51"/>
      <c r="B204" s="11" t="s">
        <v>4</v>
      </c>
      <c r="C204" s="4">
        <f>SUM(C205:C210)</f>
        <v>1000</v>
      </c>
      <c r="D204" s="4">
        <f>SUM(D205:D210)</f>
        <v>0</v>
      </c>
      <c r="E204" s="4">
        <f>SUM(E205:E210)</f>
        <v>0</v>
      </c>
      <c r="F204" s="54"/>
      <c r="G204" s="54"/>
      <c r="H204" s="54"/>
      <c r="I204" s="54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</row>
    <row r="205" spans="1:39" s="2" customFormat="1" ht="9" customHeight="1" x14ac:dyDescent="0.2">
      <c r="A205" s="51"/>
      <c r="B205" s="11" t="s">
        <v>3</v>
      </c>
      <c r="C205" s="3">
        <v>0</v>
      </c>
      <c r="D205" s="3">
        <v>0</v>
      </c>
      <c r="E205" s="3">
        <v>0</v>
      </c>
      <c r="F205" s="54"/>
      <c r="G205" s="54"/>
      <c r="H205" s="54"/>
      <c r="I205" s="54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</row>
    <row r="206" spans="1:39" s="2" customFormat="1" ht="9" customHeight="1" x14ac:dyDescent="0.2">
      <c r="A206" s="51"/>
      <c r="B206" s="11" t="s">
        <v>2</v>
      </c>
      <c r="C206" s="5">
        <v>1000</v>
      </c>
      <c r="D206" s="5">
        <v>0</v>
      </c>
      <c r="E206" s="5">
        <v>0</v>
      </c>
      <c r="F206" s="54"/>
      <c r="G206" s="54"/>
      <c r="H206" s="54"/>
      <c r="I206" s="54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</row>
    <row r="207" spans="1:39" s="2" customFormat="1" ht="9" customHeight="1" x14ac:dyDescent="0.2">
      <c r="A207" s="51"/>
      <c r="B207" s="11" t="s">
        <v>1</v>
      </c>
      <c r="C207" s="5">
        <v>0</v>
      </c>
      <c r="D207" s="5">
        <v>0</v>
      </c>
      <c r="E207" s="5">
        <v>0</v>
      </c>
      <c r="F207" s="54"/>
      <c r="G207" s="54"/>
      <c r="H207" s="54"/>
      <c r="I207" s="54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</row>
    <row r="208" spans="1:39" s="2" customFormat="1" ht="9" customHeight="1" x14ac:dyDescent="0.2">
      <c r="A208" s="51"/>
      <c r="B208" s="11" t="s">
        <v>0</v>
      </c>
      <c r="C208" s="5">
        <v>0</v>
      </c>
      <c r="D208" s="5">
        <v>0</v>
      </c>
      <c r="E208" s="5">
        <v>0</v>
      </c>
      <c r="F208" s="54"/>
      <c r="G208" s="54"/>
      <c r="H208" s="54"/>
      <c r="I208" s="54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</row>
    <row r="209" spans="1:39" s="2" customFormat="1" ht="9" customHeight="1" x14ac:dyDescent="0.2">
      <c r="A209" s="51"/>
      <c r="B209" s="11" t="s">
        <v>111</v>
      </c>
      <c r="C209" s="5">
        <v>0</v>
      </c>
      <c r="D209" s="5">
        <v>0</v>
      </c>
      <c r="E209" s="5">
        <v>0</v>
      </c>
      <c r="F209" s="54"/>
      <c r="G209" s="54"/>
      <c r="H209" s="54"/>
      <c r="I209" s="54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</row>
    <row r="210" spans="1:39" s="2" customFormat="1" ht="9" customHeight="1" x14ac:dyDescent="0.2">
      <c r="A210" s="51"/>
      <c r="B210" s="11" t="s">
        <v>104</v>
      </c>
      <c r="C210" s="5">
        <v>0</v>
      </c>
      <c r="D210" s="5">
        <v>0</v>
      </c>
      <c r="E210" s="5">
        <v>0</v>
      </c>
      <c r="F210" s="54"/>
      <c r="G210" s="54"/>
      <c r="H210" s="54"/>
      <c r="I210" s="54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</row>
    <row r="211" spans="1:39" s="2" customFormat="1" ht="9" customHeight="1" x14ac:dyDescent="0.2">
      <c r="A211" s="51"/>
      <c r="B211" s="11" t="s">
        <v>114</v>
      </c>
      <c r="C211" s="5">
        <f>C205+C206</f>
        <v>1000</v>
      </c>
      <c r="D211" s="5">
        <f>D205+D206</f>
        <v>0</v>
      </c>
      <c r="E211" s="5">
        <f>E205+E206</f>
        <v>0</v>
      </c>
      <c r="F211" s="55"/>
      <c r="G211" s="55"/>
      <c r="H211" s="55"/>
      <c r="I211" s="55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</row>
    <row r="212" spans="1:39" s="2" customFormat="1" ht="21.75" customHeight="1" x14ac:dyDescent="0.2">
      <c r="A212" s="51" t="s">
        <v>59</v>
      </c>
      <c r="B212" s="14" t="s">
        <v>178</v>
      </c>
      <c r="C212" s="4"/>
      <c r="D212" s="4"/>
      <c r="E212" s="4"/>
      <c r="F212" s="51" t="s">
        <v>245</v>
      </c>
      <c r="G212" s="51"/>
      <c r="H212" s="51"/>
      <c r="I212" s="51" t="s">
        <v>248</v>
      </c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</row>
    <row r="213" spans="1:39" s="2" customFormat="1" ht="9" customHeight="1" x14ac:dyDescent="0.2">
      <c r="A213" s="51"/>
      <c r="B213" s="11" t="s">
        <v>4</v>
      </c>
      <c r="C213" s="4">
        <f>SUM(C214:C219)</f>
        <v>30608</v>
      </c>
      <c r="D213" s="4">
        <f>SUM(D214:D219)</f>
        <v>5496.0297399999999</v>
      </c>
      <c r="E213" s="4">
        <f>SUM(E214:E219)</f>
        <v>5496.0297399999999</v>
      </c>
      <c r="F213" s="52"/>
      <c r="G213" s="52"/>
      <c r="H213" s="52"/>
      <c r="I213" s="51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</row>
    <row r="214" spans="1:39" s="2" customFormat="1" ht="9" customHeight="1" x14ac:dyDescent="0.2">
      <c r="A214" s="51"/>
      <c r="B214" s="11" t="s">
        <v>3</v>
      </c>
      <c r="C214" s="5">
        <v>0</v>
      </c>
      <c r="D214" s="5">
        <v>0</v>
      </c>
      <c r="E214" s="5">
        <v>0</v>
      </c>
      <c r="F214" s="52"/>
      <c r="G214" s="52"/>
      <c r="H214" s="52"/>
      <c r="I214" s="51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</row>
    <row r="215" spans="1:39" s="2" customFormat="1" ht="9" customHeight="1" x14ac:dyDescent="0.2">
      <c r="A215" s="51"/>
      <c r="B215" s="11" t="s">
        <v>2</v>
      </c>
      <c r="C215" s="5">
        <v>30608</v>
      </c>
      <c r="D215" s="5">
        <v>5496.0297399999999</v>
      </c>
      <c r="E215" s="5">
        <v>5496.0297399999999</v>
      </c>
      <c r="F215" s="52"/>
      <c r="G215" s="52"/>
      <c r="H215" s="52"/>
      <c r="I215" s="51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</row>
    <row r="216" spans="1:39" s="2" customFormat="1" ht="9" customHeight="1" x14ac:dyDescent="0.2">
      <c r="A216" s="51"/>
      <c r="B216" s="11" t="s">
        <v>1</v>
      </c>
      <c r="C216" s="5">
        <v>0</v>
      </c>
      <c r="D216" s="5">
        <v>0</v>
      </c>
      <c r="E216" s="5">
        <v>0</v>
      </c>
      <c r="F216" s="52"/>
      <c r="G216" s="52"/>
      <c r="H216" s="52"/>
      <c r="I216" s="51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</row>
    <row r="217" spans="1:39" s="2" customFormat="1" ht="9" customHeight="1" x14ac:dyDescent="0.2">
      <c r="A217" s="51"/>
      <c r="B217" s="11" t="s">
        <v>0</v>
      </c>
      <c r="C217" s="5">
        <v>0</v>
      </c>
      <c r="D217" s="5">
        <v>0</v>
      </c>
      <c r="E217" s="5">
        <v>0</v>
      </c>
      <c r="F217" s="52"/>
      <c r="G217" s="52"/>
      <c r="H217" s="52"/>
      <c r="I217" s="51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</row>
    <row r="218" spans="1:39" s="2" customFormat="1" ht="9" customHeight="1" x14ac:dyDescent="0.2">
      <c r="A218" s="51"/>
      <c r="B218" s="11" t="s">
        <v>111</v>
      </c>
      <c r="C218" s="5">
        <v>0</v>
      </c>
      <c r="D218" s="5">
        <v>0</v>
      </c>
      <c r="E218" s="5">
        <v>0</v>
      </c>
      <c r="F218" s="52"/>
      <c r="G218" s="52"/>
      <c r="H218" s="52"/>
      <c r="I218" s="51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</row>
    <row r="219" spans="1:39" s="2" customFormat="1" ht="9" customHeight="1" x14ac:dyDescent="0.2">
      <c r="A219" s="51"/>
      <c r="B219" s="11" t="s">
        <v>104</v>
      </c>
      <c r="C219" s="5">
        <v>0</v>
      </c>
      <c r="D219" s="5">
        <v>0</v>
      </c>
      <c r="E219" s="5">
        <v>0</v>
      </c>
      <c r="F219" s="52"/>
      <c r="G219" s="52"/>
      <c r="H219" s="52"/>
      <c r="I219" s="51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</row>
    <row r="220" spans="1:39" s="2" customFormat="1" ht="19.5" x14ac:dyDescent="0.2">
      <c r="A220" s="51" t="s">
        <v>215</v>
      </c>
      <c r="B220" s="14" t="s">
        <v>217</v>
      </c>
      <c r="C220" s="4"/>
      <c r="D220" s="4"/>
      <c r="E220" s="4"/>
      <c r="F220" s="51"/>
      <c r="G220" s="51"/>
      <c r="H220" s="51"/>
      <c r="I220" s="51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</row>
    <row r="221" spans="1:39" s="2" customFormat="1" ht="9" customHeight="1" x14ac:dyDescent="0.2">
      <c r="A221" s="51"/>
      <c r="B221" s="11" t="s">
        <v>4</v>
      </c>
      <c r="C221" s="4">
        <f t="shared" ref="C221:E221" si="25">SUM(C222:C227)</f>
        <v>147786.62299999999</v>
      </c>
      <c r="D221" s="4">
        <f t="shared" si="25"/>
        <v>0</v>
      </c>
      <c r="E221" s="4">
        <f t="shared" si="25"/>
        <v>0</v>
      </c>
      <c r="F221" s="52"/>
      <c r="G221" s="52"/>
      <c r="H221" s="52"/>
      <c r="I221" s="51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</row>
    <row r="222" spans="1:39" s="2" customFormat="1" ht="9" customHeight="1" x14ac:dyDescent="0.2">
      <c r="A222" s="51"/>
      <c r="B222" s="11" t="s">
        <v>3</v>
      </c>
      <c r="C222" s="5">
        <f>C230+C239</f>
        <v>60816.623</v>
      </c>
      <c r="D222" s="5">
        <f t="shared" ref="D222:E222" si="26">D230+D239</f>
        <v>0</v>
      </c>
      <c r="E222" s="5">
        <f t="shared" si="26"/>
        <v>0</v>
      </c>
      <c r="F222" s="52"/>
      <c r="G222" s="52"/>
      <c r="H222" s="52"/>
      <c r="I222" s="51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</row>
    <row r="223" spans="1:39" s="2" customFormat="1" ht="9" customHeight="1" x14ac:dyDescent="0.2">
      <c r="A223" s="51"/>
      <c r="B223" s="11" t="s">
        <v>2</v>
      </c>
      <c r="C223" s="5">
        <f t="shared" ref="C223:E223" si="27">C231+C240</f>
        <v>86970</v>
      </c>
      <c r="D223" s="5">
        <f t="shared" si="27"/>
        <v>0</v>
      </c>
      <c r="E223" s="5">
        <f t="shared" si="27"/>
        <v>0</v>
      </c>
      <c r="F223" s="52"/>
      <c r="G223" s="52"/>
      <c r="H223" s="52"/>
      <c r="I223" s="51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</row>
    <row r="224" spans="1:39" s="2" customFormat="1" ht="9" customHeight="1" x14ac:dyDescent="0.2">
      <c r="A224" s="51"/>
      <c r="B224" s="11" t="s">
        <v>1</v>
      </c>
      <c r="C224" s="5">
        <f t="shared" ref="C224:E224" si="28">C232+C241</f>
        <v>0</v>
      </c>
      <c r="D224" s="5">
        <f t="shared" si="28"/>
        <v>0</v>
      </c>
      <c r="E224" s="5">
        <f t="shared" si="28"/>
        <v>0</v>
      </c>
      <c r="F224" s="52"/>
      <c r="G224" s="52"/>
      <c r="H224" s="52"/>
      <c r="I224" s="51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</row>
    <row r="225" spans="1:39" s="2" customFormat="1" ht="9" customHeight="1" x14ac:dyDescent="0.2">
      <c r="A225" s="51"/>
      <c r="B225" s="11" t="s">
        <v>0</v>
      </c>
      <c r="C225" s="5">
        <f t="shared" ref="C225:E225" si="29">C233+C242</f>
        <v>0</v>
      </c>
      <c r="D225" s="5">
        <f t="shared" si="29"/>
        <v>0</v>
      </c>
      <c r="E225" s="5">
        <f t="shared" si="29"/>
        <v>0</v>
      </c>
      <c r="F225" s="52"/>
      <c r="G225" s="52"/>
      <c r="H225" s="52"/>
      <c r="I225" s="51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</row>
    <row r="226" spans="1:39" s="2" customFormat="1" ht="9" customHeight="1" x14ac:dyDescent="0.2">
      <c r="A226" s="51"/>
      <c r="B226" s="11" t="s">
        <v>111</v>
      </c>
      <c r="C226" s="5">
        <f t="shared" ref="C226:E226" si="30">C234+C243</f>
        <v>0</v>
      </c>
      <c r="D226" s="5">
        <f t="shared" si="30"/>
        <v>0</v>
      </c>
      <c r="E226" s="5">
        <f t="shared" si="30"/>
        <v>0</v>
      </c>
      <c r="F226" s="52"/>
      <c r="G226" s="52"/>
      <c r="H226" s="52"/>
      <c r="I226" s="51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</row>
    <row r="227" spans="1:39" s="2" customFormat="1" ht="9" customHeight="1" x14ac:dyDescent="0.2">
      <c r="A227" s="51"/>
      <c r="B227" s="11" t="s">
        <v>104</v>
      </c>
      <c r="C227" s="5">
        <f t="shared" ref="C227:E227" si="31">C235+C244</f>
        <v>0</v>
      </c>
      <c r="D227" s="5">
        <f t="shared" si="31"/>
        <v>0</v>
      </c>
      <c r="E227" s="5">
        <f t="shared" si="31"/>
        <v>0</v>
      </c>
      <c r="F227" s="52"/>
      <c r="G227" s="52"/>
      <c r="H227" s="52"/>
      <c r="I227" s="51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</row>
    <row r="228" spans="1:39" s="2" customFormat="1" ht="29.25" x14ac:dyDescent="0.2">
      <c r="A228" s="53" t="s">
        <v>216</v>
      </c>
      <c r="B228" s="14" t="s">
        <v>125</v>
      </c>
      <c r="C228" s="4"/>
      <c r="D228" s="4"/>
      <c r="E228" s="4"/>
      <c r="F228" s="53"/>
      <c r="G228" s="53"/>
      <c r="H228" s="53"/>
      <c r="I228" s="53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</row>
    <row r="229" spans="1:39" s="2" customFormat="1" ht="9" customHeight="1" x14ac:dyDescent="0.2">
      <c r="A229" s="54"/>
      <c r="B229" s="11" t="s">
        <v>4</v>
      </c>
      <c r="C229" s="4">
        <f t="shared" ref="C229:E229" si="32">SUM(C230:C235)</f>
        <v>127786.62299999999</v>
      </c>
      <c r="D229" s="4">
        <f t="shared" si="32"/>
        <v>0</v>
      </c>
      <c r="E229" s="4">
        <f t="shared" si="32"/>
        <v>0</v>
      </c>
      <c r="F229" s="54"/>
      <c r="G229" s="54"/>
      <c r="H229" s="54"/>
      <c r="I229" s="54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</row>
    <row r="230" spans="1:39" s="2" customFormat="1" ht="9" customHeight="1" x14ac:dyDescent="0.2">
      <c r="A230" s="54"/>
      <c r="B230" s="11" t="s">
        <v>3</v>
      </c>
      <c r="C230" s="5">
        <v>60816.623</v>
      </c>
      <c r="D230" s="5">
        <v>0</v>
      </c>
      <c r="E230" s="5">
        <v>0</v>
      </c>
      <c r="F230" s="54"/>
      <c r="G230" s="54"/>
      <c r="H230" s="54"/>
      <c r="I230" s="54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</row>
    <row r="231" spans="1:39" s="2" customFormat="1" ht="9" customHeight="1" x14ac:dyDescent="0.2">
      <c r="A231" s="54"/>
      <c r="B231" s="11" t="s">
        <v>2</v>
      </c>
      <c r="C231" s="5">
        <f>36365.27+30604.73</f>
        <v>66970</v>
      </c>
      <c r="D231" s="5">
        <v>0</v>
      </c>
      <c r="E231" s="5">
        <v>0</v>
      </c>
      <c r="F231" s="54"/>
      <c r="G231" s="54"/>
      <c r="H231" s="54"/>
      <c r="I231" s="54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</row>
    <row r="232" spans="1:39" s="2" customFormat="1" ht="9" customHeight="1" x14ac:dyDescent="0.2">
      <c r="A232" s="54"/>
      <c r="B232" s="11" t="s">
        <v>1</v>
      </c>
      <c r="C232" s="5">
        <v>0</v>
      </c>
      <c r="D232" s="5">
        <v>0</v>
      </c>
      <c r="E232" s="5">
        <v>0</v>
      </c>
      <c r="F232" s="54"/>
      <c r="G232" s="54"/>
      <c r="H232" s="54"/>
      <c r="I232" s="54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</row>
    <row r="233" spans="1:39" s="2" customFormat="1" ht="9" customHeight="1" x14ac:dyDescent="0.2">
      <c r="A233" s="54"/>
      <c r="B233" s="11" t="s">
        <v>0</v>
      </c>
      <c r="C233" s="5">
        <v>0</v>
      </c>
      <c r="D233" s="5">
        <v>0</v>
      </c>
      <c r="E233" s="5">
        <v>0</v>
      </c>
      <c r="F233" s="54"/>
      <c r="G233" s="54"/>
      <c r="H233" s="54"/>
      <c r="I233" s="54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</row>
    <row r="234" spans="1:39" s="2" customFormat="1" ht="9" customHeight="1" x14ac:dyDescent="0.2">
      <c r="A234" s="54"/>
      <c r="B234" s="11" t="s">
        <v>111</v>
      </c>
      <c r="C234" s="5">
        <v>0</v>
      </c>
      <c r="D234" s="5">
        <v>0</v>
      </c>
      <c r="E234" s="5">
        <v>0</v>
      </c>
      <c r="F234" s="54"/>
      <c r="G234" s="54"/>
      <c r="H234" s="54"/>
      <c r="I234" s="54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</row>
    <row r="235" spans="1:39" s="2" customFormat="1" ht="9" customHeight="1" x14ac:dyDescent="0.2">
      <c r="A235" s="54"/>
      <c r="B235" s="11" t="s">
        <v>104</v>
      </c>
      <c r="C235" s="5">
        <v>0</v>
      </c>
      <c r="D235" s="5">
        <v>0</v>
      </c>
      <c r="E235" s="5">
        <v>0</v>
      </c>
      <c r="F235" s="54"/>
      <c r="G235" s="54"/>
      <c r="H235" s="54"/>
      <c r="I235" s="54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</row>
    <row r="236" spans="1:39" s="2" customFormat="1" ht="9" customHeight="1" x14ac:dyDescent="0.2">
      <c r="A236" s="55"/>
      <c r="B236" s="11" t="s">
        <v>113</v>
      </c>
      <c r="C236" s="5">
        <f>C231</f>
        <v>66970</v>
      </c>
      <c r="D236" s="5">
        <f t="shared" ref="D236:E236" si="33">D231</f>
        <v>0</v>
      </c>
      <c r="E236" s="5">
        <f t="shared" si="33"/>
        <v>0</v>
      </c>
      <c r="F236" s="55"/>
      <c r="G236" s="55"/>
      <c r="H236" s="55"/>
      <c r="I236" s="55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</row>
    <row r="237" spans="1:39" s="2" customFormat="1" ht="29.25" x14ac:dyDescent="0.2">
      <c r="A237" s="53" t="s">
        <v>263</v>
      </c>
      <c r="B237" s="14" t="s">
        <v>218</v>
      </c>
      <c r="C237" s="4"/>
      <c r="D237" s="4"/>
      <c r="E237" s="4"/>
      <c r="F237" s="53"/>
      <c r="G237" s="53"/>
      <c r="H237" s="53"/>
      <c r="I237" s="53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</row>
    <row r="238" spans="1:39" s="2" customFormat="1" ht="9" customHeight="1" x14ac:dyDescent="0.2">
      <c r="A238" s="54"/>
      <c r="B238" s="11" t="s">
        <v>4</v>
      </c>
      <c r="C238" s="4">
        <f t="shared" ref="C238:E238" si="34">SUM(C239:C244)</f>
        <v>20000</v>
      </c>
      <c r="D238" s="4">
        <f t="shared" si="34"/>
        <v>0</v>
      </c>
      <c r="E238" s="4">
        <f t="shared" si="34"/>
        <v>0</v>
      </c>
      <c r="F238" s="54"/>
      <c r="G238" s="54"/>
      <c r="H238" s="54"/>
      <c r="I238" s="54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</row>
    <row r="239" spans="1:39" s="2" customFormat="1" ht="9" customHeight="1" x14ac:dyDescent="0.2">
      <c r="A239" s="54"/>
      <c r="B239" s="11" t="s">
        <v>3</v>
      </c>
      <c r="C239" s="5">
        <v>0</v>
      </c>
      <c r="D239" s="5">
        <v>0</v>
      </c>
      <c r="E239" s="5">
        <v>0</v>
      </c>
      <c r="F239" s="54"/>
      <c r="G239" s="54"/>
      <c r="H239" s="54"/>
      <c r="I239" s="54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</row>
    <row r="240" spans="1:39" s="2" customFormat="1" ht="9" customHeight="1" x14ac:dyDescent="0.2">
      <c r="A240" s="54"/>
      <c r="B240" s="11" t="s">
        <v>2</v>
      </c>
      <c r="C240" s="5">
        <v>20000</v>
      </c>
      <c r="D240" s="5">
        <v>0</v>
      </c>
      <c r="E240" s="5">
        <v>0</v>
      </c>
      <c r="F240" s="54"/>
      <c r="G240" s="54"/>
      <c r="H240" s="54"/>
      <c r="I240" s="54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</row>
    <row r="241" spans="1:39" s="2" customFormat="1" ht="9" customHeight="1" x14ac:dyDescent="0.2">
      <c r="A241" s="54"/>
      <c r="B241" s="11" t="s">
        <v>1</v>
      </c>
      <c r="C241" s="5">
        <v>0</v>
      </c>
      <c r="D241" s="5">
        <v>0</v>
      </c>
      <c r="E241" s="5">
        <v>0</v>
      </c>
      <c r="F241" s="54"/>
      <c r="G241" s="54"/>
      <c r="H241" s="54"/>
      <c r="I241" s="54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</row>
    <row r="242" spans="1:39" s="2" customFormat="1" ht="9" customHeight="1" x14ac:dyDescent="0.2">
      <c r="A242" s="54"/>
      <c r="B242" s="11" t="s">
        <v>0</v>
      </c>
      <c r="C242" s="5">
        <v>0</v>
      </c>
      <c r="D242" s="5">
        <v>0</v>
      </c>
      <c r="E242" s="5">
        <v>0</v>
      </c>
      <c r="F242" s="54"/>
      <c r="G242" s="54"/>
      <c r="H242" s="54"/>
      <c r="I242" s="54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</row>
    <row r="243" spans="1:39" s="2" customFormat="1" ht="9" customHeight="1" x14ac:dyDescent="0.2">
      <c r="A243" s="54"/>
      <c r="B243" s="11" t="s">
        <v>111</v>
      </c>
      <c r="C243" s="5">
        <v>0</v>
      </c>
      <c r="D243" s="5">
        <v>0</v>
      </c>
      <c r="E243" s="5">
        <v>0</v>
      </c>
      <c r="F243" s="54"/>
      <c r="G243" s="54"/>
      <c r="H243" s="54"/>
      <c r="I243" s="54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</row>
    <row r="244" spans="1:39" s="2" customFormat="1" ht="9" customHeight="1" x14ac:dyDescent="0.2">
      <c r="A244" s="54"/>
      <c r="B244" s="11" t="s">
        <v>104</v>
      </c>
      <c r="C244" s="5">
        <v>0</v>
      </c>
      <c r="D244" s="5">
        <v>0</v>
      </c>
      <c r="E244" s="5">
        <v>0</v>
      </c>
      <c r="F244" s="54"/>
      <c r="G244" s="54"/>
      <c r="H244" s="54"/>
      <c r="I244" s="54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</row>
    <row r="245" spans="1:39" s="2" customFormat="1" ht="10.5" customHeight="1" x14ac:dyDescent="0.2">
      <c r="A245" s="61" t="s">
        <v>58</v>
      </c>
      <c r="B245" s="61"/>
      <c r="C245" s="61"/>
      <c r="D245" s="61"/>
      <c r="E245" s="61"/>
      <c r="F245" s="61"/>
      <c r="G245" s="61"/>
      <c r="H245" s="61"/>
      <c r="I245" s="61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</row>
    <row r="246" spans="1:39" s="2" customFormat="1" ht="9.75" customHeight="1" x14ac:dyDescent="0.2">
      <c r="A246" s="62"/>
      <c r="B246" s="11" t="s">
        <v>112</v>
      </c>
      <c r="C246" s="25">
        <f>SUM(C247:C252)</f>
        <v>58500</v>
      </c>
      <c r="D246" s="25">
        <f>SUM(D247:D252)</f>
        <v>2742.2849999999999</v>
      </c>
      <c r="E246" s="25">
        <f>SUM(E247:E252)</f>
        <v>2742.2849999999999</v>
      </c>
      <c r="F246" s="61"/>
      <c r="G246" s="61"/>
      <c r="H246" s="61"/>
      <c r="I246" s="61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</row>
    <row r="247" spans="1:39" s="2" customFormat="1" ht="9.75" customHeight="1" x14ac:dyDescent="0.2">
      <c r="A247" s="62"/>
      <c r="B247" s="11" t="s">
        <v>3</v>
      </c>
      <c r="C247" s="25">
        <f t="shared" ref="C247:E252" si="35">C255+C299</f>
        <v>0</v>
      </c>
      <c r="D247" s="25">
        <f t="shared" si="35"/>
        <v>0</v>
      </c>
      <c r="E247" s="25">
        <f t="shared" si="35"/>
        <v>0</v>
      </c>
      <c r="F247" s="61"/>
      <c r="G247" s="61"/>
      <c r="H247" s="61"/>
      <c r="I247" s="61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</row>
    <row r="248" spans="1:39" s="2" customFormat="1" ht="9.75" customHeight="1" x14ac:dyDescent="0.2">
      <c r="A248" s="62"/>
      <c r="B248" s="11" t="s">
        <v>2</v>
      </c>
      <c r="C248" s="25">
        <f t="shared" si="35"/>
        <v>58500</v>
      </c>
      <c r="D248" s="25">
        <f t="shared" si="35"/>
        <v>2742.2849999999999</v>
      </c>
      <c r="E248" s="25">
        <f t="shared" si="35"/>
        <v>2742.2849999999999</v>
      </c>
      <c r="F248" s="61"/>
      <c r="G248" s="61"/>
      <c r="H248" s="61"/>
      <c r="I248" s="61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</row>
    <row r="249" spans="1:39" s="2" customFormat="1" ht="9.75" customHeight="1" x14ac:dyDescent="0.2">
      <c r="A249" s="62"/>
      <c r="B249" s="11" t="s">
        <v>1</v>
      </c>
      <c r="C249" s="25">
        <f t="shared" si="35"/>
        <v>0</v>
      </c>
      <c r="D249" s="25">
        <f t="shared" si="35"/>
        <v>0</v>
      </c>
      <c r="E249" s="25">
        <f t="shared" si="35"/>
        <v>0</v>
      </c>
      <c r="F249" s="61"/>
      <c r="G249" s="61"/>
      <c r="H249" s="61"/>
      <c r="I249" s="61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</row>
    <row r="250" spans="1:39" s="2" customFormat="1" ht="9.75" customHeight="1" x14ac:dyDescent="0.2">
      <c r="A250" s="62"/>
      <c r="B250" s="11" t="s">
        <v>0</v>
      </c>
      <c r="C250" s="25">
        <f t="shared" si="35"/>
        <v>0</v>
      </c>
      <c r="D250" s="25">
        <f t="shared" si="35"/>
        <v>0</v>
      </c>
      <c r="E250" s="25">
        <f t="shared" si="35"/>
        <v>0</v>
      </c>
      <c r="F250" s="61"/>
      <c r="G250" s="61"/>
      <c r="H250" s="61"/>
      <c r="I250" s="61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</row>
    <row r="251" spans="1:39" s="2" customFormat="1" ht="9.75" customHeight="1" x14ac:dyDescent="0.2">
      <c r="A251" s="62"/>
      <c r="B251" s="11" t="s">
        <v>111</v>
      </c>
      <c r="C251" s="25">
        <f t="shared" si="35"/>
        <v>0</v>
      </c>
      <c r="D251" s="25">
        <f t="shared" si="35"/>
        <v>0</v>
      </c>
      <c r="E251" s="25">
        <f t="shared" si="35"/>
        <v>0</v>
      </c>
      <c r="F251" s="61"/>
      <c r="G251" s="61"/>
      <c r="H251" s="61"/>
      <c r="I251" s="61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</row>
    <row r="252" spans="1:39" s="2" customFormat="1" ht="9.75" customHeight="1" x14ac:dyDescent="0.2">
      <c r="A252" s="62"/>
      <c r="B252" s="11" t="s">
        <v>104</v>
      </c>
      <c r="C252" s="25">
        <f t="shared" si="35"/>
        <v>0</v>
      </c>
      <c r="D252" s="25">
        <f t="shared" si="35"/>
        <v>0</v>
      </c>
      <c r="E252" s="25">
        <f t="shared" si="35"/>
        <v>0</v>
      </c>
      <c r="F252" s="61"/>
      <c r="G252" s="61"/>
      <c r="H252" s="61"/>
      <c r="I252" s="61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</row>
    <row r="253" spans="1:39" s="2" customFormat="1" ht="30" customHeight="1" x14ac:dyDescent="0.2">
      <c r="A253" s="51" t="s">
        <v>57</v>
      </c>
      <c r="B253" s="12" t="s">
        <v>177</v>
      </c>
      <c r="C253" s="4"/>
      <c r="D253" s="4"/>
      <c r="E253" s="4"/>
      <c r="F253" s="51" t="s">
        <v>259</v>
      </c>
      <c r="G253" s="51"/>
      <c r="H253" s="51"/>
      <c r="I253" s="51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</row>
    <row r="254" spans="1:39" s="2" customFormat="1" ht="9.75" customHeight="1" x14ac:dyDescent="0.2">
      <c r="A254" s="51"/>
      <c r="B254" s="11" t="s">
        <v>4</v>
      </c>
      <c r="C254" s="4">
        <f>SUM(C255:C260)</f>
        <v>54200</v>
      </c>
      <c r="D254" s="4">
        <f>SUM(D255:D260)</f>
        <v>2742.2849999999999</v>
      </c>
      <c r="E254" s="4">
        <f>SUM(E255:E260)</f>
        <v>2742.2849999999999</v>
      </c>
      <c r="F254" s="52"/>
      <c r="G254" s="52"/>
      <c r="H254" s="52"/>
      <c r="I254" s="51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</row>
    <row r="255" spans="1:39" s="2" customFormat="1" ht="9.75" customHeight="1" x14ac:dyDescent="0.2">
      <c r="A255" s="51"/>
      <c r="B255" s="11" t="s">
        <v>3</v>
      </c>
      <c r="C255" s="4">
        <f>C263+C272+C281+C290</f>
        <v>0</v>
      </c>
      <c r="D255" s="4">
        <f t="shared" ref="D255:E255" si="36">D263+D272+D281+D290</f>
        <v>0</v>
      </c>
      <c r="E255" s="4">
        <f t="shared" si="36"/>
        <v>0</v>
      </c>
      <c r="F255" s="52"/>
      <c r="G255" s="52"/>
      <c r="H255" s="52"/>
      <c r="I255" s="51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</row>
    <row r="256" spans="1:39" s="2" customFormat="1" ht="9.75" customHeight="1" x14ac:dyDescent="0.2">
      <c r="A256" s="51"/>
      <c r="B256" s="11" t="s">
        <v>2</v>
      </c>
      <c r="C256" s="4">
        <f t="shared" ref="C256:E260" si="37">C264+C273+C282+C291</f>
        <v>54200</v>
      </c>
      <c r="D256" s="4">
        <f t="shared" si="37"/>
        <v>2742.2849999999999</v>
      </c>
      <c r="E256" s="4">
        <f t="shared" si="37"/>
        <v>2742.2849999999999</v>
      </c>
      <c r="F256" s="52"/>
      <c r="G256" s="52"/>
      <c r="H256" s="52"/>
      <c r="I256" s="51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</row>
    <row r="257" spans="1:39" s="2" customFormat="1" ht="9.75" customHeight="1" x14ac:dyDescent="0.2">
      <c r="A257" s="51"/>
      <c r="B257" s="11" t="s">
        <v>1</v>
      </c>
      <c r="C257" s="4">
        <f t="shared" si="37"/>
        <v>0</v>
      </c>
      <c r="D257" s="4">
        <f t="shared" si="37"/>
        <v>0</v>
      </c>
      <c r="E257" s="4">
        <f t="shared" si="37"/>
        <v>0</v>
      </c>
      <c r="F257" s="52"/>
      <c r="G257" s="52"/>
      <c r="H257" s="52"/>
      <c r="I257" s="51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</row>
    <row r="258" spans="1:39" s="2" customFormat="1" ht="9.75" customHeight="1" x14ac:dyDescent="0.2">
      <c r="A258" s="51"/>
      <c r="B258" s="11" t="s">
        <v>0</v>
      </c>
      <c r="C258" s="4">
        <f t="shared" si="37"/>
        <v>0</v>
      </c>
      <c r="D258" s="4">
        <f t="shared" si="37"/>
        <v>0</v>
      </c>
      <c r="E258" s="4">
        <f t="shared" si="37"/>
        <v>0</v>
      </c>
      <c r="F258" s="52"/>
      <c r="G258" s="52"/>
      <c r="H258" s="52"/>
      <c r="I258" s="51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</row>
    <row r="259" spans="1:39" s="2" customFormat="1" ht="9.75" customHeight="1" x14ac:dyDescent="0.2">
      <c r="A259" s="51"/>
      <c r="B259" s="11" t="s">
        <v>111</v>
      </c>
      <c r="C259" s="4">
        <f t="shared" si="37"/>
        <v>0</v>
      </c>
      <c r="D259" s="4">
        <f t="shared" si="37"/>
        <v>0</v>
      </c>
      <c r="E259" s="4">
        <f t="shared" si="37"/>
        <v>0</v>
      </c>
      <c r="F259" s="52"/>
      <c r="G259" s="52"/>
      <c r="H259" s="52"/>
      <c r="I259" s="51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</row>
    <row r="260" spans="1:39" s="2" customFormat="1" ht="9.75" customHeight="1" x14ac:dyDescent="0.2">
      <c r="A260" s="51"/>
      <c r="B260" s="11" t="s">
        <v>104</v>
      </c>
      <c r="C260" s="4">
        <f t="shared" si="37"/>
        <v>0</v>
      </c>
      <c r="D260" s="4">
        <f t="shared" si="37"/>
        <v>0</v>
      </c>
      <c r="E260" s="4">
        <f t="shared" si="37"/>
        <v>0</v>
      </c>
      <c r="F260" s="52"/>
      <c r="G260" s="52"/>
      <c r="H260" s="52"/>
      <c r="I260" s="51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</row>
    <row r="261" spans="1:39" s="6" customFormat="1" ht="23.25" customHeight="1" x14ac:dyDescent="0.2">
      <c r="A261" s="53" t="s">
        <v>56</v>
      </c>
      <c r="B261" s="14" t="s">
        <v>132</v>
      </c>
      <c r="C261" s="4"/>
      <c r="D261" s="4"/>
      <c r="E261" s="4"/>
      <c r="F261" s="53"/>
      <c r="G261" s="53"/>
      <c r="H261" s="53"/>
      <c r="I261" s="53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</row>
    <row r="262" spans="1:39" s="6" customFormat="1" ht="11.25" customHeight="1" x14ac:dyDescent="0.2">
      <c r="A262" s="54"/>
      <c r="B262" s="11" t="s">
        <v>4</v>
      </c>
      <c r="C262" s="4">
        <f>SUM(C263:C268)</f>
        <v>33000</v>
      </c>
      <c r="D262" s="4">
        <f>SUM(D263:D268)</f>
        <v>0</v>
      </c>
      <c r="E262" s="4">
        <f>SUM(E263:E268)</f>
        <v>0</v>
      </c>
      <c r="F262" s="54"/>
      <c r="G262" s="54"/>
      <c r="H262" s="54"/>
      <c r="I262" s="54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</row>
    <row r="263" spans="1:39" s="6" customFormat="1" ht="11.25" customHeight="1" x14ac:dyDescent="0.2">
      <c r="A263" s="54"/>
      <c r="B263" s="11" t="s">
        <v>3</v>
      </c>
      <c r="C263" s="5">
        <v>0</v>
      </c>
      <c r="D263" s="5">
        <v>0</v>
      </c>
      <c r="E263" s="5">
        <v>0</v>
      </c>
      <c r="F263" s="54"/>
      <c r="G263" s="54"/>
      <c r="H263" s="54"/>
      <c r="I263" s="54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</row>
    <row r="264" spans="1:39" s="6" customFormat="1" ht="11.25" customHeight="1" x14ac:dyDescent="0.2">
      <c r="A264" s="54"/>
      <c r="B264" s="11" t="s">
        <v>2</v>
      </c>
      <c r="C264" s="5">
        <v>33000</v>
      </c>
      <c r="D264" s="5">
        <v>0</v>
      </c>
      <c r="E264" s="5">
        <v>0</v>
      </c>
      <c r="F264" s="54"/>
      <c r="G264" s="54"/>
      <c r="H264" s="54"/>
      <c r="I264" s="54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</row>
    <row r="265" spans="1:39" s="6" customFormat="1" ht="11.25" customHeight="1" x14ac:dyDescent="0.2">
      <c r="A265" s="54"/>
      <c r="B265" s="11" t="s">
        <v>1</v>
      </c>
      <c r="C265" s="5">
        <v>0</v>
      </c>
      <c r="D265" s="5">
        <v>0</v>
      </c>
      <c r="E265" s="5">
        <v>0</v>
      </c>
      <c r="F265" s="54"/>
      <c r="G265" s="54"/>
      <c r="H265" s="54"/>
      <c r="I265" s="54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</row>
    <row r="266" spans="1:39" s="6" customFormat="1" ht="11.25" customHeight="1" x14ac:dyDescent="0.2">
      <c r="A266" s="54"/>
      <c r="B266" s="11" t="s">
        <v>0</v>
      </c>
      <c r="C266" s="5">
        <v>0</v>
      </c>
      <c r="D266" s="5">
        <v>0</v>
      </c>
      <c r="E266" s="5">
        <v>0</v>
      </c>
      <c r="F266" s="54"/>
      <c r="G266" s="54"/>
      <c r="H266" s="54"/>
      <c r="I266" s="54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</row>
    <row r="267" spans="1:39" s="6" customFormat="1" ht="11.25" customHeight="1" x14ac:dyDescent="0.2">
      <c r="A267" s="54"/>
      <c r="B267" s="11" t="s">
        <v>111</v>
      </c>
      <c r="C267" s="5">
        <v>0</v>
      </c>
      <c r="D267" s="5">
        <v>0</v>
      </c>
      <c r="E267" s="5">
        <v>0</v>
      </c>
      <c r="F267" s="54"/>
      <c r="G267" s="54"/>
      <c r="H267" s="54"/>
      <c r="I267" s="54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</row>
    <row r="268" spans="1:39" s="6" customFormat="1" ht="11.25" customHeight="1" x14ac:dyDescent="0.2">
      <c r="A268" s="54"/>
      <c r="B268" s="11" t="s">
        <v>104</v>
      </c>
      <c r="C268" s="5">
        <v>0</v>
      </c>
      <c r="D268" s="5">
        <v>0</v>
      </c>
      <c r="E268" s="5">
        <v>0</v>
      </c>
      <c r="F268" s="54"/>
      <c r="G268" s="54"/>
      <c r="H268" s="54"/>
      <c r="I268" s="54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</row>
    <row r="269" spans="1:39" s="6" customFormat="1" ht="11.25" customHeight="1" x14ac:dyDescent="0.2">
      <c r="A269" s="54"/>
      <c r="B269" s="11" t="s">
        <v>113</v>
      </c>
      <c r="C269" s="5">
        <f>C264</f>
        <v>33000</v>
      </c>
      <c r="D269" s="5">
        <f>D264</f>
        <v>0</v>
      </c>
      <c r="E269" s="5">
        <f>E264</f>
        <v>0</v>
      </c>
      <c r="F269" s="55"/>
      <c r="G269" s="55"/>
      <c r="H269" s="55"/>
      <c r="I269" s="55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</row>
    <row r="270" spans="1:39" s="6" customFormat="1" ht="19.5" customHeight="1" x14ac:dyDescent="0.2">
      <c r="A270" s="53" t="s">
        <v>55</v>
      </c>
      <c r="B270" s="14" t="s">
        <v>229</v>
      </c>
      <c r="C270" s="4"/>
      <c r="D270" s="4"/>
      <c r="E270" s="4"/>
      <c r="F270" s="53"/>
      <c r="G270" s="53"/>
      <c r="H270" s="53"/>
      <c r="I270" s="53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</row>
    <row r="271" spans="1:39" s="6" customFormat="1" ht="10.5" customHeight="1" x14ac:dyDescent="0.2">
      <c r="A271" s="54"/>
      <c r="B271" s="11" t="s">
        <v>4</v>
      </c>
      <c r="C271" s="4">
        <f>SUM(C272:C277)</f>
        <v>200</v>
      </c>
      <c r="D271" s="4">
        <f>SUM(D272:D277)</f>
        <v>0</v>
      </c>
      <c r="E271" s="4">
        <f>SUM(E272:E277)</f>
        <v>0</v>
      </c>
      <c r="F271" s="54"/>
      <c r="G271" s="54"/>
      <c r="H271" s="54"/>
      <c r="I271" s="54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</row>
    <row r="272" spans="1:39" s="6" customFormat="1" ht="10.5" customHeight="1" x14ac:dyDescent="0.2">
      <c r="A272" s="54"/>
      <c r="B272" s="11" t="s">
        <v>3</v>
      </c>
      <c r="C272" s="5">
        <v>0</v>
      </c>
      <c r="D272" s="5">
        <v>0</v>
      </c>
      <c r="E272" s="5">
        <v>0</v>
      </c>
      <c r="F272" s="54"/>
      <c r="G272" s="54"/>
      <c r="H272" s="54"/>
      <c r="I272" s="54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</row>
    <row r="273" spans="1:39" s="6" customFormat="1" ht="10.5" customHeight="1" x14ac:dyDescent="0.2">
      <c r="A273" s="54"/>
      <c r="B273" s="11" t="s">
        <v>2</v>
      </c>
      <c r="C273" s="5">
        <v>200</v>
      </c>
      <c r="D273" s="5">
        <v>0</v>
      </c>
      <c r="E273" s="5">
        <v>0</v>
      </c>
      <c r="F273" s="54"/>
      <c r="G273" s="54"/>
      <c r="H273" s="54"/>
      <c r="I273" s="54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</row>
    <row r="274" spans="1:39" s="6" customFormat="1" ht="10.5" customHeight="1" x14ac:dyDescent="0.2">
      <c r="A274" s="54"/>
      <c r="B274" s="11" t="s">
        <v>1</v>
      </c>
      <c r="C274" s="5">
        <v>0</v>
      </c>
      <c r="D274" s="5">
        <v>0</v>
      </c>
      <c r="E274" s="5">
        <v>0</v>
      </c>
      <c r="F274" s="54"/>
      <c r="G274" s="54"/>
      <c r="H274" s="54"/>
      <c r="I274" s="54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</row>
    <row r="275" spans="1:39" s="6" customFormat="1" ht="10.5" customHeight="1" x14ac:dyDescent="0.2">
      <c r="A275" s="54"/>
      <c r="B275" s="11" t="s">
        <v>0</v>
      </c>
      <c r="C275" s="5">
        <v>0</v>
      </c>
      <c r="D275" s="5">
        <v>0</v>
      </c>
      <c r="E275" s="5">
        <v>0</v>
      </c>
      <c r="F275" s="54"/>
      <c r="G275" s="54"/>
      <c r="H275" s="54"/>
      <c r="I275" s="54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</row>
    <row r="276" spans="1:39" s="6" customFormat="1" ht="10.5" customHeight="1" x14ac:dyDescent="0.2">
      <c r="A276" s="54"/>
      <c r="B276" s="11" t="s">
        <v>111</v>
      </c>
      <c r="C276" s="5">
        <v>0</v>
      </c>
      <c r="D276" s="5">
        <v>0</v>
      </c>
      <c r="E276" s="5">
        <v>0</v>
      </c>
      <c r="F276" s="54"/>
      <c r="G276" s="54"/>
      <c r="H276" s="54"/>
      <c r="I276" s="54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</row>
    <row r="277" spans="1:39" s="6" customFormat="1" ht="10.5" customHeight="1" x14ac:dyDescent="0.2">
      <c r="A277" s="54"/>
      <c r="B277" s="11" t="s">
        <v>104</v>
      </c>
      <c r="C277" s="5">
        <v>0</v>
      </c>
      <c r="D277" s="5">
        <v>0</v>
      </c>
      <c r="E277" s="5">
        <v>0</v>
      </c>
      <c r="F277" s="54"/>
      <c r="G277" s="54"/>
      <c r="H277" s="54"/>
      <c r="I277" s="54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</row>
    <row r="278" spans="1:39" s="6" customFormat="1" ht="10.5" customHeight="1" x14ac:dyDescent="0.2">
      <c r="A278" s="55"/>
      <c r="B278" s="11" t="s">
        <v>113</v>
      </c>
      <c r="C278" s="5">
        <f>C273</f>
        <v>200</v>
      </c>
      <c r="D278" s="5">
        <f>D273</f>
        <v>0</v>
      </c>
      <c r="E278" s="5">
        <f>E273</f>
        <v>0</v>
      </c>
      <c r="F278" s="55"/>
      <c r="G278" s="55"/>
      <c r="H278" s="55"/>
      <c r="I278" s="55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</row>
    <row r="279" spans="1:39" s="6" customFormat="1" ht="30.75" customHeight="1" x14ac:dyDescent="0.2">
      <c r="A279" s="53" t="s">
        <v>213</v>
      </c>
      <c r="B279" s="14" t="s">
        <v>214</v>
      </c>
      <c r="C279" s="4"/>
      <c r="D279" s="4"/>
      <c r="E279" s="4"/>
      <c r="F279" s="53" t="s">
        <v>259</v>
      </c>
      <c r="G279" s="53"/>
      <c r="H279" s="53"/>
      <c r="I279" s="53" t="s">
        <v>271</v>
      </c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</row>
    <row r="280" spans="1:39" s="6" customFormat="1" x14ac:dyDescent="0.2">
      <c r="A280" s="54"/>
      <c r="B280" s="11" t="s">
        <v>4</v>
      </c>
      <c r="C280" s="4">
        <f>SUM(C281:C286)</f>
        <v>6000</v>
      </c>
      <c r="D280" s="4">
        <f>SUM(D281:D286)</f>
        <v>2742.2849999999999</v>
      </c>
      <c r="E280" s="4">
        <f>SUM(E281:E286)</f>
        <v>2742.2849999999999</v>
      </c>
      <c r="F280" s="54"/>
      <c r="G280" s="54"/>
      <c r="H280" s="54"/>
      <c r="I280" s="54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</row>
    <row r="281" spans="1:39" s="6" customFormat="1" x14ac:dyDescent="0.2">
      <c r="A281" s="54"/>
      <c r="B281" s="11" t="s">
        <v>3</v>
      </c>
      <c r="C281" s="5">
        <v>0</v>
      </c>
      <c r="D281" s="5">
        <v>0</v>
      </c>
      <c r="E281" s="5">
        <v>0</v>
      </c>
      <c r="F281" s="54"/>
      <c r="G281" s="54"/>
      <c r="H281" s="54"/>
      <c r="I281" s="54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</row>
    <row r="282" spans="1:39" s="6" customFormat="1" x14ac:dyDescent="0.2">
      <c r="A282" s="54"/>
      <c r="B282" s="11" t="s">
        <v>2</v>
      </c>
      <c r="C282" s="5">
        <v>6000</v>
      </c>
      <c r="D282" s="5">
        <v>2742.2849999999999</v>
      </c>
      <c r="E282" s="5">
        <v>2742.2849999999999</v>
      </c>
      <c r="F282" s="54"/>
      <c r="G282" s="54"/>
      <c r="H282" s="54"/>
      <c r="I282" s="54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</row>
    <row r="283" spans="1:39" s="6" customFormat="1" x14ac:dyDescent="0.2">
      <c r="A283" s="54"/>
      <c r="B283" s="11" t="s">
        <v>1</v>
      </c>
      <c r="C283" s="5">
        <v>0</v>
      </c>
      <c r="D283" s="5">
        <v>0</v>
      </c>
      <c r="E283" s="5">
        <v>0</v>
      </c>
      <c r="F283" s="54"/>
      <c r="G283" s="54"/>
      <c r="H283" s="54"/>
      <c r="I283" s="54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</row>
    <row r="284" spans="1:39" s="6" customFormat="1" x14ac:dyDescent="0.2">
      <c r="A284" s="54"/>
      <c r="B284" s="11" t="s">
        <v>0</v>
      </c>
      <c r="C284" s="5">
        <v>0</v>
      </c>
      <c r="D284" s="5">
        <v>0</v>
      </c>
      <c r="E284" s="5">
        <v>0</v>
      </c>
      <c r="F284" s="54"/>
      <c r="G284" s="54"/>
      <c r="H284" s="54"/>
      <c r="I284" s="54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</row>
    <row r="285" spans="1:39" s="6" customFormat="1" x14ac:dyDescent="0.2">
      <c r="A285" s="54"/>
      <c r="B285" s="11" t="s">
        <v>111</v>
      </c>
      <c r="C285" s="5">
        <v>0</v>
      </c>
      <c r="D285" s="5">
        <v>0</v>
      </c>
      <c r="E285" s="5">
        <v>0</v>
      </c>
      <c r="F285" s="54"/>
      <c r="G285" s="54"/>
      <c r="H285" s="54"/>
      <c r="I285" s="54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</row>
    <row r="286" spans="1:39" s="6" customFormat="1" x14ac:dyDescent="0.2">
      <c r="A286" s="54"/>
      <c r="B286" s="11" t="s">
        <v>104</v>
      </c>
      <c r="C286" s="5">
        <v>0</v>
      </c>
      <c r="D286" s="5">
        <v>0</v>
      </c>
      <c r="E286" s="5">
        <v>0</v>
      </c>
      <c r="F286" s="54"/>
      <c r="G286" s="54"/>
      <c r="H286" s="54"/>
      <c r="I286" s="54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</row>
    <row r="287" spans="1:39" s="6" customFormat="1" x14ac:dyDescent="0.2">
      <c r="A287" s="55"/>
      <c r="B287" s="11" t="s">
        <v>113</v>
      </c>
      <c r="C287" s="5">
        <f>C282</f>
        <v>6000</v>
      </c>
      <c r="D287" s="5">
        <f>D282</f>
        <v>2742.2849999999999</v>
      </c>
      <c r="E287" s="5">
        <f>E282</f>
        <v>2742.2849999999999</v>
      </c>
      <c r="F287" s="55"/>
      <c r="G287" s="55"/>
      <c r="H287" s="55"/>
      <c r="I287" s="55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</row>
    <row r="288" spans="1:39" s="6" customFormat="1" ht="19.5" x14ac:dyDescent="0.2">
      <c r="A288" s="53" t="s">
        <v>223</v>
      </c>
      <c r="B288" s="14" t="s">
        <v>224</v>
      </c>
      <c r="C288" s="4"/>
      <c r="D288" s="4"/>
      <c r="E288" s="4"/>
      <c r="F288" s="53"/>
      <c r="G288" s="53"/>
      <c r="H288" s="53"/>
      <c r="I288" s="53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</row>
    <row r="289" spans="1:39" s="6" customFormat="1" ht="12" customHeight="1" x14ac:dyDescent="0.2">
      <c r="A289" s="54"/>
      <c r="B289" s="11" t="s">
        <v>4</v>
      </c>
      <c r="C289" s="4">
        <f>SUM(C290:C295)</f>
        <v>15000</v>
      </c>
      <c r="D289" s="4">
        <f>SUM(D290:D295)</f>
        <v>0</v>
      </c>
      <c r="E289" s="4">
        <f>SUM(E290:E295)</f>
        <v>0</v>
      </c>
      <c r="F289" s="54"/>
      <c r="G289" s="54"/>
      <c r="H289" s="54"/>
      <c r="I289" s="54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</row>
    <row r="290" spans="1:39" s="6" customFormat="1" ht="12" customHeight="1" x14ac:dyDescent="0.2">
      <c r="A290" s="54"/>
      <c r="B290" s="11" t="s">
        <v>3</v>
      </c>
      <c r="C290" s="5">
        <v>0</v>
      </c>
      <c r="D290" s="5">
        <v>0</v>
      </c>
      <c r="E290" s="5">
        <v>0</v>
      </c>
      <c r="F290" s="54"/>
      <c r="G290" s="54"/>
      <c r="H290" s="54"/>
      <c r="I290" s="54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</row>
    <row r="291" spans="1:39" s="6" customFormat="1" ht="12" customHeight="1" x14ac:dyDescent="0.2">
      <c r="A291" s="54"/>
      <c r="B291" s="11" t="s">
        <v>2</v>
      </c>
      <c r="C291" s="5">
        <v>15000</v>
      </c>
      <c r="D291" s="5">
        <v>0</v>
      </c>
      <c r="E291" s="5">
        <v>0</v>
      </c>
      <c r="F291" s="54"/>
      <c r="G291" s="54"/>
      <c r="H291" s="54"/>
      <c r="I291" s="54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</row>
    <row r="292" spans="1:39" s="6" customFormat="1" ht="12" customHeight="1" x14ac:dyDescent="0.2">
      <c r="A292" s="54"/>
      <c r="B292" s="11" t="s">
        <v>1</v>
      </c>
      <c r="C292" s="5">
        <v>0</v>
      </c>
      <c r="D292" s="5">
        <v>0</v>
      </c>
      <c r="E292" s="5">
        <v>0</v>
      </c>
      <c r="F292" s="54"/>
      <c r="G292" s="54"/>
      <c r="H292" s="54"/>
      <c r="I292" s="54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</row>
    <row r="293" spans="1:39" s="6" customFormat="1" ht="12" customHeight="1" x14ac:dyDescent="0.2">
      <c r="A293" s="54"/>
      <c r="B293" s="11" t="s">
        <v>0</v>
      </c>
      <c r="C293" s="5">
        <v>0</v>
      </c>
      <c r="D293" s="5">
        <v>0</v>
      </c>
      <c r="E293" s="5">
        <v>0</v>
      </c>
      <c r="F293" s="54"/>
      <c r="G293" s="54"/>
      <c r="H293" s="54"/>
      <c r="I293" s="54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</row>
    <row r="294" spans="1:39" s="6" customFormat="1" ht="12" customHeight="1" x14ac:dyDescent="0.2">
      <c r="A294" s="54"/>
      <c r="B294" s="11" t="s">
        <v>111</v>
      </c>
      <c r="C294" s="5">
        <v>0</v>
      </c>
      <c r="D294" s="5">
        <v>0</v>
      </c>
      <c r="E294" s="5">
        <v>0</v>
      </c>
      <c r="F294" s="54"/>
      <c r="G294" s="54"/>
      <c r="H294" s="54"/>
      <c r="I294" s="54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</row>
    <row r="295" spans="1:39" s="6" customFormat="1" ht="12" customHeight="1" x14ac:dyDescent="0.2">
      <c r="A295" s="54"/>
      <c r="B295" s="11" t="s">
        <v>104</v>
      </c>
      <c r="C295" s="5">
        <v>0</v>
      </c>
      <c r="D295" s="5">
        <v>0</v>
      </c>
      <c r="E295" s="5">
        <v>0</v>
      </c>
      <c r="F295" s="54"/>
      <c r="G295" s="54"/>
      <c r="H295" s="54"/>
      <c r="I295" s="54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</row>
    <row r="296" spans="1:39" s="6" customFormat="1" ht="12" customHeight="1" x14ac:dyDescent="0.2">
      <c r="A296" s="55"/>
      <c r="B296" s="11" t="s">
        <v>113</v>
      </c>
      <c r="C296" s="5">
        <f>C291</f>
        <v>15000</v>
      </c>
      <c r="D296" s="5">
        <f>D291</f>
        <v>0</v>
      </c>
      <c r="E296" s="5">
        <f>E291</f>
        <v>0</v>
      </c>
      <c r="F296" s="55"/>
      <c r="G296" s="55"/>
      <c r="H296" s="55"/>
      <c r="I296" s="55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</row>
    <row r="297" spans="1:39" s="6" customFormat="1" ht="38.25" customHeight="1" x14ac:dyDescent="0.2">
      <c r="A297" s="51" t="s">
        <v>54</v>
      </c>
      <c r="B297" s="14" t="s">
        <v>176</v>
      </c>
      <c r="C297" s="5"/>
      <c r="D297" s="5"/>
      <c r="E297" s="5"/>
      <c r="F297" s="51"/>
      <c r="G297" s="51"/>
      <c r="H297" s="51"/>
      <c r="I297" s="51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</row>
    <row r="298" spans="1:39" s="6" customFormat="1" ht="9.75" customHeight="1" x14ac:dyDescent="0.2">
      <c r="A298" s="51"/>
      <c r="B298" s="11" t="s">
        <v>4</v>
      </c>
      <c r="C298" s="4">
        <f>SUM(C299:C304)</f>
        <v>4300</v>
      </c>
      <c r="D298" s="4">
        <f>SUM(D299:D304)</f>
        <v>0</v>
      </c>
      <c r="E298" s="4">
        <f>SUM(E299:E304)</f>
        <v>0</v>
      </c>
      <c r="F298" s="52"/>
      <c r="G298" s="52"/>
      <c r="H298" s="52"/>
      <c r="I298" s="51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</row>
    <row r="299" spans="1:39" s="6" customFormat="1" ht="9.75" customHeight="1" x14ac:dyDescent="0.2">
      <c r="A299" s="51"/>
      <c r="B299" s="11" t="s">
        <v>3</v>
      </c>
      <c r="C299" s="5">
        <f>C307+C316</f>
        <v>0</v>
      </c>
      <c r="D299" s="5">
        <f t="shared" ref="D299:E299" si="38">D307+D316</f>
        <v>0</v>
      </c>
      <c r="E299" s="5">
        <f t="shared" si="38"/>
        <v>0</v>
      </c>
      <c r="F299" s="52"/>
      <c r="G299" s="52"/>
      <c r="H299" s="52"/>
      <c r="I299" s="51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</row>
    <row r="300" spans="1:39" s="6" customFormat="1" ht="9.75" customHeight="1" x14ac:dyDescent="0.2">
      <c r="A300" s="51"/>
      <c r="B300" s="11" t="s">
        <v>2</v>
      </c>
      <c r="C300" s="5">
        <f t="shared" ref="C300:E304" si="39">C308+C317</f>
        <v>4300</v>
      </c>
      <c r="D300" s="5">
        <f>D308+D317</f>
        <v>0</v>
      </c>
      <c r="E300" s="5">
        <f t="shared" si="39"/>
        <v>0</v>
      </c>
      <c r="F300" s="52"/>
      <c r="G300" s="52"/>
      <c r="H300" s="52"/>
      <c r="I300" s="51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</row>
    <row r="301" spans="1:39" s="6" customFormat="1" ht="9.75" customHeight="1" x14ac:dyDescent="0.2">
      <c r="A301" s="51"/>
      <c r="B301" s="11" t="s">
        <v>1</v>
      </c>
      <c r="C301" s="5">
        <f t="shared" si="39"/>
        <v>0</v>
      </c>
      <c r="D301" s="5">
        <f t="shared" si="39"/>
        <v>0</v>
      </c>
      <c r="E301" s="5">
        <f t="shared" si="39"/>
        <v>0</v>
      </c>
      <c r="F301" s="52"/>
      <c r="G301" s="52"/>
      <c r="H301" s="52"/>
      <c r="I301" s="51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</row>
    <row r="302" spans="1:39" s="6" customFormat="1" ht="9.75" customHeight="1" x14ac:dyDescent="0.2">
      <c r="A302" s="51"/>
      <c r="B302" s="11" t="s">
        <v>0</v>
      </c>
      <c r="C302" s="5">
        <f t="shared" si="39"/>
        <v>0</v>
      </c>
      <c r="D302" s="5">
        <f t="shared" si="39"/>
        <v>0</v>
      </c>
      <c r="E302" s="5">
        <f t="shared" si="39"/>
        <v>0</v>
      </c>
      <c r="F302" s="52"/>
      <c r="G302" s="52"/>
      <c r="H302" s="52"/>
      <c r="I302" s="51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</row>
    <row r="303" spans="1:39" s="6" customFormat="1" ht="9.75" customHeight="1" x14ac:dyDescent="0.2">
      <c r="A303" s="51"/>
      <c r="B303" s="11" t="s">
        <v>111</v>
      </c>
      <c r="C303" s="5">
        <f t="shared" si="39"/>
        <v>0</v>
      </c>
      <c r="D303" s="5">
        <f t="shared" si="39"/>
        <v>0</v>
      </c>
      <c r="E303" s="5">
        <f t="shared" si="39"/>
        <v>0</v>
      </c>
      <c r="F303" s="52"/>
      <c r="G303" s="52"/>
      <c r="H303" s="52"/>
      <c r="I303" s="51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</row>
    <row r="304" spans="1:39" s="6" customFormat="1" ht="9.75" customHeight="1" x14ac:dyDescent="0.2">
      <c r="A304" s="51"/>
      <c r="B304" s="11" t="s">
        <v>104</v>
      </c>
      <c r="C304" s="5">
        <f t="shared" si="39"/>
        <v>0</v>
      </c>
      <c r="D304" s="5">
        <f t="shared" si="39"/>
        <v>0</v>
      </c>
      <c r="E304" s="5">
        <f t="shared" si="39"/>
        <v>0</v>
      </c>
      <c r="F304" s="52"/>
      <c r="G304" s="52"/>
      <c r="H304" s="52"/>
      <c r="I304" s="51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</row>
    <row r="305" spans="1:39" s="6" customFormat="1" ht="30" customHeight="1" x14ac:dyDescent="0.2">
      <c r="A305" s="53" t="s">
        <v>53</v>
      </c>
      <c r="B305" s="14" t="s">
        <v>190</v>
      </c>
      <c r="C305" s="4"/>
      <c r="D305" s="4"/>
      <c r="E305" s="4"/>
      <c r="F305" s="53"/>
      <c r="G305" s="53"/>
      <c r="H305" s="53"/>
      <c r="I305" s="53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</row>
    <row r="306" spans="1:39" s="6" customFormat="1" ht="9.75" customHeight="1" x14ac:dyDescent="0.2">
      <c r="A306" s="54"/>
      <c r="B306" s="11" t="s">
        <v>4</v>
      </c>
      <c r="C306" s="4">
        <f>SUM(C307:C312)</f>
        <v>1500</v>
      </c>
      <c r="D306" s="4">
        <f>SUM(D307:D312)</f>
        <v>0</v>
      </c>
      <c r="E306" s="4">
        <f>SUM(E307:E312)</f>
        <v>0</v>
      </c>
      <c r="F306" s="54"/>
      <c r="G306" s="54"/>
      <c r="H306" s="54"/>
      <c r="I306" s="54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</row>
    <row r="307" spans="1:39" s="6" customFormat="1" ht="9.75" customHeight="1" x14ac:dyDescent="0.2">
      <c r="A307" s="54"/>
      <c r="B307" s="11" t="s">
        <v>3</v>
      </c>
      <c r="C307" s="5">
        <v>0</v>
      </c>
      <c r="D307" s="5">
        <v>0</v>
      </c>
      <c r="E307" s="5">
        <v>0</v>
      </c>
      <c r="F307" s="54"/>
      <c r="G307" s="54"/>
      <c r="H307" s="54"/>
      <c r="I307" s="54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</row>
    <row r="308" spans="1:39" s="6" customFormat="1" ht="9.75" customHeight="1" x14ac:dyDescent="0.2">
      <c r="A308" s="54"/>
      <c r="B308" s="11" t="s">
        <v>2</v>
      </c>
      <c r="C308" s="5">
        <v>1500</v>
      </c>
      <c r="D308" s="5">
        <v>0</v>
      </c>
      <c r="E308" s="5">
        <v>0</v>
      </c>
      <c r="F308" s="54"/>
      <c r="G308" s="54"/>
      <c r="H308" s="54"/>
      <c r="I308" s="54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</row>
    <row r="309" spans="1:39" s="6" customFormat="1" ht="9.75" customHeight="1" x14ac:dyDescent="0.2">
      <c r="A309" s="54"/>
      <c r="B309" s="11" t="s">
        <v>1</v>
      </c>
      <c r="C309" s="5">
        <v>0</v>
      </c>
      <c r="D309" s="5">
        <v>0</v>
      </c>
      <c r="E309" s="5">
        <v>0</v>
      </c>
      <c r="F309" s="54"/>
      <c r="G309" s="54"/>
      <c r="H309" s="54"/>
      <c r="I309" s="54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</row>
    <row r="310" spans="1:39" s="6" customFormat="1" ht="9.75" customHeight="1" x14ac:dyDescent="0.2">
      <c r="A310" s="54"/>
      <c r="B310" s="11" t="s">
        <v>0</v>
      </c>
      <c r="C310" s="5">
        <v>0</v>
      </c>
      <c r="D310" s="5">
        <v>0</v>
      </c>
      <c r="E310" s="5">
        <v>0</v>
      </c>
      <c r="F310" s="54"/>
      <c r="G310" s="54"/>
      <c r="H310" s="54"/>
      <c r="I310" s="54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</row>
    <row r="311" spans="1:39" s="6" customFormat="1" ht="9.75" customHeight="1" x14ac:dyDescent="0.2">
      <c r="A311" s="54"/>
      <c r="B311" s="11" t="s">
        <v>111</v>
      </c>
      <c r="C311" s="5">
        <v>0</v>
      </c>
      <c r="D311" s="5">
        <v>0</v>
      </c>
      <c r="E311" s="5">
        <v>0</v>
      </c>
      <c r="F311" s="54"/>
      <c r="G311" s="54"/>
      <c r="H311" s="54"/>
      <c r="I311" s="54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</row>
    <row r="312" spans="1:39" s="6" customFormat="1" ht="9.75" customHeight="1" x14ac:dyDescent="0.2">
      <c r="A312" s="54"/>
      <c r="B312" s="11" t="s">
        <v>104</v>
      </c>
      <c r="C312" s="5">
        <v>0</v>
      </c>
      <c r="D312" s="5">
        <v>0</v>
      </c>
      <c r="E312" s="5">
        <v>0</v>
      </c>
      <c r="F312" s="54"/>
      <c r="G312" s="54"/>
      <c r="H312" s="54"/>
      <c r="I312" s="54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</row>
    <row r="313" spans="1:39" s="6" customFormat="1" ht="9.75" customHeight="1" x14ac:dyDescent="0.2">
      <c r="A313" s="54"/>
      <c r="B313" s="11" t="s">
        <v>113</v>
      </c>
      <c r="C313" s="5">
        <f>C308</f>
        <v>1500</v>
      </c>
      <c r="D313" s="5">
        <f>D308</f>
        <v>0</v>
      </c>
      <c r="E313" s="5">
        <f>E308</f>
        <v>0</v>
      </c>
      <c r="F313" s="55"/>
      <c r="G313" s="55"/>
      <c r="H313" s="55"/>
      <c r="I313" s="55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</row>
    <row r="314" spans="1:39" s="6" customFormat="1" ht="29.25" customHeight="1" x14ac:dyDescent="0.2">
      <c r="A314" s="53" t="s">
        <v>221</v>
      </c>
      <c r="B314" s="14" t="s">
        <v>191</v>
      </c>
      <c r="C314" s="4"/>
      <c r="D314" s="4"/>
      <c r="E314" s="4"/>
      <c r="F314" s="53"/>
      <c r="G314" s="53"/>
      <c r="H314" s="53"/>
      <c r="I314" s="53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</row>
    <row r="315" spans="1:39" s="6" customFormat="1" ht="9.75" customHeight="1" x14ac:dyDescent="0.2">
      <c r="A315" s="54"/>
      <c r="B315" s="11" t="s">
        <v>4</v>
      </c>
      <c r="C315" s="4">
        <f>SUM(C316:C321)</f>
        <v>2800</v>
      </c>
      <c r="D315" s="4">
        <f>SUM(D316:D321)</f>
        <v>0</v>
      </c>
      <c r="E315" s="4">
        <f>SUM(E316:E321)</f>
        <v>0</v>
      </c>
      <c r="F315" s="54"/>
      <c r="G315" s="54"/>
      <c r="H315" s="54"/>
      <c r="I315" s="54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</row>
    <row r="316" spans="1:39" s="6" customFormat="1" ht="9.75" customHeight="1" x14ac:dyDescent="0.2">
      <c r="A316" s="54"/>
      <c r="B316" s="11" t="s">
        <v>3</v>
      </c>
      <c r="C316" s="5">
        <v>0</v>
      </c>
      <c r="D316" s="5">
        <v>0</v>
      </c>
      <c r="E316" s="5">
        <v>0</v>
      </c>
      <c r="F316" s="54"/>
      <c r="G316" s="54"/>
      <c r="H316" s="54"/>
      <c r="I316" s="54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</row>
    <row r="317" spans="1:39" s="6" customFormat="1" ht="9.75" customHeight="1" x14ac:dyDescent="0.2">
      <c r="A317" s="54"/>
      <c r="B317" s="11" t="s">
        <v>2</v>
      </c>
      <c r="C317" s="5">
        <v>2800</v>
      </c>
      <c r="D317" s="5">
        <v>0</v>
      </c>
      <c r="E317" s="5">
        <v>0</v>
      </c>
      <c r="F317" s="54"/>
      <c r="G317" s="54"/>
      <c r="H317" s="54"/>
      <c r="I317" s="54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</row>
    <row r="318" spans="1:39" s="6" customFormat="1" ht="9.75" customHeight="1" x14ac:dyDescent="0.2">
      <c r="A318" s="54"/>
      <c r="B318" s="11" t="s">
        <v>1</v>
      </c>
      <c r="C318" s="5">
        <v>0</v>
      </c>
      <c r="D318" s="5">
        <v>0</v>
      </c>
      <c r="E318" s="5">
        <v>0</v>
      </c>
      <c r="F318" s="54"/>
      <c r="G318" s="54"/>
      <c r="H318" s="54"/>
      <c r="I318" s="54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</row>
    <row r="319" spans="1:39" s="6" customFormat="1" ht="9.75" customHeight="1" x14ac:dyDescent="0.2">
      <c r="A319" s="54"/>
      <c r="B319" s="11" t="s">
        <v>0</v>
      </c>
      <c r="C319" s="5">
        <v>0</v>
      </c>
      <c r="D319" s="5">
        <v>0</v>
      </c>
      <c r="E319" s="5">
        <v>0</v>
      </c>
      <c r="F319" s="54"/>
      <c r="G319" s="54"/>
      <c r="H319" s="54"/>
      <c r="I319" s="54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</row>
    <row r="320" spans="1:39" s="6" customFormat="1" ht="9.75" customHeight="1" x14ac:dyDescent="0.2">
      <c r="A320" s="54"/>
      <c r="B320" s="11" t="s">
        <v>111</v>
      </c>
      <c r="C320" s="5">
        <v>0</v>
      </c>
      <c r="D320" s="5">
        <v>0</v>
      </c>
      <c r="E320" s="5">
        <v>0</v>
      </c>
      <c r="F320" s="54"/>
      <c r="G320" s="54"/>
      <c r="H320" s="54"/>
      <c r="I320" s="54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</row>
    <row r="321" spans="1:39" s="6" customFormat="1" ht="9.75" customHeight="1" x14ac:dyDescent="0.2">
      <c r="A321" s="54"/>
      <c r="B321" s="11" t="s">
        <v>104</v>
      </c>
      <c r="C321" s="5">
        <v>0</v>
      </c>
      <c r="D321" s="5">
        <v>0</v>
      </c>
      <c r="E321" s="5">
        <v>0</v>
      </c>
      <c r="F321" s="54"/>
      <c r="G321" s="54"/>
      <c r="H321" s="54"/>
      <c r="I321" s="54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</row>
    <row r="322" spans="1:39" s="6" customFormat="1" ht="9.75" customHeight="1" x14ac:dyDescent="0.2">
      <c r="A322" s="54"/>
      <c r="B322" s="11" t="s">
        <v>113</v>
      </c>
      <c r="C322" s="5">
        <f>C317</f>
        <v>2800</v>
      </c>
      <c r="D322" s="5">
        <f>D317</f>
        <v>0</v>
      </c>
      <c r="E322" s="5">
        <f>E317</f>
        <v>0</v>
      </c>
      <c r="F322" s="55"/>
      <c r="G322" s="55"/>
      <c r="H322" s="55"/>
      <c r="I322" s="55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</row>
    <row r="323" spans="1:39" s="6" customFormat="1" ht="11.25" customHeight="1" x14ac:dyDescent="0.2">
      <c r="A323" s="61" t="s">
        <v>175</v>
      </c>
      <c r="B323" s="61"/>
      <c r="C323" s="61"/>
      <c r="D323" s="61"/>
      <c r="E323" s="61"/>
      <c r="F323" s="61"/>
      <c r="G323" s="61"/>
      <c r="H323" s="61"/>
      <c r="I323" s="61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</row>
    <row r="324" spans="1:39" s="6" customFormat="1" ht="10.5" customHeight="1" x14ac:dyDescent="0.2">
      <c r="A324" s="62"/>
      <c r="B324" s="11" t="s">
        <v>112</v>
      </c>
      <c r="C324" s="25">
        <f>SUM(C325:C330)</f>
        <v>268994.37699999998</v>
      </c>
      <c r="D324" s="25">
        <f>SUM(D325:D330)</f>
        <v>44499.336400423505</v>
      </c>
      <c r="E324" s="25">
        <f>SUM(E325:E330)</f>
        <v>44499.336400423505</v>
      </c>
      <c r="F324" s="61"/>
      <c r="G324" s="61"/>
      <c r="H324" s="61"/>
      <c r="I324" s="61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</row>
    <row r="325" spans="1:39" s="6" customFormat="1" ht="10.5" customHeight="1" x14ac:dyDescent="0.2">
      <c r="A325" s="62"/>
      <c r="B325" s="11" t="s">
        <v>3</v>
      </c>
      <c r="C325" s="32">
        <f t="shared" ref="C325:E329" si="40">C333+C342</f>
        <v>64906.377</v>
      </c>
      <c r="D325" s="32">
        <f t="shared" si="40"/>
        <v>9718.2636899999998</v>
      </c>
      <c r="E325" s="32">
        <f t="shared" si="40"/>
        <v>9718.2636899999998</v>
      </c>
      <c r="F325" s="61"/>
      <c r="G325" s="61"/>
      <c r="H325" s="61"/>
      <c r="I325" s="61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</row>
    <row r="326" spans="1:39" s="6" customFormat="1" ht="10.5" customHeight="1" x14ac:dyDescent="0.2">
      <c r="A326" s="62"/>
      <c r="B326" s="11" t="s">
        <v>2</v>
      </c>
      <c r="C326" s="32">
        <f t="shared" si="40"/>
        <v>134545</v>
      </c>
      <c r="D326" s="32">
        <f t="shared" si="40"/>
        <v>23557.075639999999</v>
      </c>
      <c r="E326" s="32">
        <f t="shared" si="40"/>
        <v>23557.075639999999</v>
      </c>
      <c r="F326" s="61"/>
      <c r="G326" s="61"/>
      <c r="H326" s="61"/>
      <c r="I326" s="61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</row>
    <row r="327" spans="1:39" s="6" customFormat="1" ht="10.5" customHeight="1" x14ac:dyDescent="0.2">
      <c r="A327" s="62"/>
      <c r="B327" s="11" t="s">
        <v>1</v>
      </c>
      <c r="C327" s="32">
        <f t="shared" si="40"/>
        <v>0</v>
      </c>
      <c r="D327" s="32">
        <f t="shared" si="40"/>
        <v>0</v>
      </c>
      <c r="E327" s="32">
        <f t="shared" si="40"/>
        <v>0</v>
      </c>
      <c r="F327" s="61"/>
      <c r="G327" s="61"/>
      <c r="H327" s="61"/>
      <c r="I327" s="61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</row>
    <row r="328" spans="1:39" s="6" customFormat="1" ht="10.5" customHeight="1" x14ac:dyDescent="0.2">
      <c r="A328" s="62"/>
      <c r="B328" s="11" t="s">
        <v>0</v>
      </c>
      <c r="C328" s="32">
        <f t="shared" si="40"/>
        <v>0</v>
      </c>
      <c r="D328" s="32">
        <f t="shared" si="40"/>
        <v>0</v>
      </c>
      <c r="E328" s="32">
        <f t="shared" si="40"/>
        <v>0</v>
      </c>
      <c r="F328" s="61"/>
      <c r="G328" s="61"/>
      <c r="H328" s="61"/>
      <c r="I328" s="61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</row>
    <row r="329" spans="1:39" s="6" customFormat="1" ht="10.5" customHeight="1" x14ac:dyDescent="0.2">
      <c r="A329" s="62"/>
      <c r="B329" s="11" t="s">
        <v>111</v>
      </c>
      <c r="C329" s="32">
        <f t="shared" si="40"/>
        <v>0</v>
      </c>
      <c r="D329" s="32">
        <f t="shared" si="40"/>
        <v>0</v>
      </c>
      <c r="E329" s="32">
        <f t="shared" si="40"/>
        <v>0</v>
      </c>
      <c r="F329" s="61"/>
      <c r="G329" s="61"/>
      <c r="H329" s="61"/>
      <c r="I329" s="61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</row>
    <row r="330" spans="1:39" s="6" customFormat="1" ht="10.5" customHeight="1" x14ac:dyDescent="0.2">
      <c r="A330" s="62"/>
      <c r="B330" s="11" t="s">
        <v>104</v>
      </c>
      <c r="C330" s="32">
        <f>C338+C347</f>
        <v>69543</v>
      </c>
      <c r="D330" s="32">
        <f>D338+D347</f>
        <v>11223.997070423506</v>
      </c>
      <c r="E330" s="32">
        <f>E338+E347</f>
        <v>11223.997070423506</v>
      </c>
      <c r="F330" s="61"/>
      <c r="G330" s="61"/>
      <c r="H330" s="61"/>
      <c r="I330" s="61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</row>
    <row r="331" spans="1:39" s="6" customFormat="1" ht="21.75" customHeight="1" x14ac:dyDescent="0.2">
      <c r="A331" s="51" t="s">
        <v>52</v>
      </c>
      <c r="B331" s="14" t="s">
        <v>174</v>
      </c>
      <c r="C331" s="5"/>
      <c r="D331" s="5"/>
      <c r="E331" s="5"/>
      <c r="F331" s="53"/>
      <c r="G331" s="53"/>
      <c r="H331" s="53"/>
      <c r="I331" s="53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</row>
    <row r="332" spans="1:39" s="6" customFormat="1" ht="9.75" customHeight="1" x14ac:dyDescent="0.2">
      <c r="A332" s="51"/>
      <c r="B332" s="11" t="s">
        <v>4</v>
      </c>
      <c r="C332" s="4">
        <f>SUM(C333:C338)</f>
        <v>82451.377000000008</v>
      </c>
      <c r="D332" s="4">
        <f t="shared" ref="D332:E332" si="41">SUM(D333:D338)</f>
        <v>11299.929769999999</v>
      </c>
      <c r="E332" s="4">
        <f t="shared" si="41"/>
        <v>11299.929769999999</v>
      </c>
      <c r="F332" s="54"/>
      <c r="G332" s="54"/>
      <c r="H332" s="54"/>
      <c r="I332" s="54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</row>
    <row r="333" spans="1:39" s="6" customFormat="1" ht="9.75" customHeight="1" x14ac:dyDescent="0.2">
      <c r="A333" s="51"/>
      <c r="B333" s="11" t="s">
        <v>3</v>
      </c>
      <c r="C333" s="5">
        <f>4820.377+60086</f>
        <v>64906.377</v>
      </c>
      <c r="D333" s="5">
        <v>9718.2636899999998</v>
      </c>
      <c r="E333" s="5">
        <v>9718.2636899999998</v>
      </c>
      <c r="F333" s="54"/>
      <c r="G333" s="54"/>
      <c r="H333" s="54"/>
      <c r="I333" s="54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</row>
    <row r="334" spans="1:39" s="6" customFormat="1" ht="9.75" customHeight="1" x14ac:dyDescent="0.2">
      <c r="A334" s="51"/>
      <c r="B334" s="11" t="s">
        <v>2</v>
      </c>
      <c r="C334" s="5">
        <v>17545</v>
      </c>
      <c r="D334" s="5">
        <f>1581.66608</f>
        <v>1581.66608</v>
      </c>
      <c r="E334" s="5">
        <f>1581.66608</f>
        <v>1581.66608</v>
      </c>
      <c r="F334" s="54"/>
      <c r="G334" s="54"/>
      <c r="H334" s="54"/>
      <c r="I334" s="54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</row>
    <row r="335" spans="1:39" s="6" customFormat="1" ht="9.75" customHeight="1" x14ac:dyDescent="0.2">
      <c r="A335" s="51"/>
      <c r="B335" s="11" t="s">
        <v>1</v>
      </c>
      <c r="C335" s="5">
        <v>0</v>
      </c>
      <c r="D335" s="5">
        <v>0</v>
      </c>
      <c r="E335" s="5">
        <v>0</v>
      </c>
      <c r="F335" s="54"/>
      <c r="G335" s="54"/>
      <c r="H335" s="54"/>
      <c r="I335" s="54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</row>
    <row r="336" spans="1:39" s="6" customFormat="1" ht="9.75" customHeight="1" x14ac:dyDescent="0.2">
      <c r="A336" s="51"/>
      <c r="B336" s="11" t="s">
        <v>0</v>
      </c>
      <c r="C336" s="5">
        <v>0</v>
      </c>
      <c r="D336" s="5">
        <v>0</v>
      </c>
      <c r="E336" s="5">
        <v>0</v>
      </c>
      <c r="F336" s="54"/>
      <c r="G336" s="54"/>
      <c r="H336" s="54"/>
      <c r="I336" s="54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</row>
    <row r="337" spans="1:39" s="6" customFormat="1" ht="9.75" customHeight="1" x14ac:dyDescent="0.2">
      <c r="A337" s="51"/>
      <c r="B337" s="11" t="s">
        <v>111</v>
      </c>
      <c r="C337" s="5">
        <v>0</v>
      </c>
      <c r="D337" s="5">
        <v>0</v>
      </c>
      <c r="E337" s="5">
        <v>0</v>
      </c>
      <c r="F337" s="54"/>
      <c r="G337" s="54"/>
      <c r="H337" s="54"/>
      <c r="I337" s="54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</row>
    <row r="338" spans="1:39" s="6" customFormat="1" ht="9.75" customHeight="1" x14ac:dyDescent="0.2">
      <c r="A338" s="51"/>
      <c r="B338" s="11" t="s">
        <v>104</v>
      </c>
      <c r="C338" s="5">
        <v>0</v>
      </c>
      <c r="D338" s="5">
        <v>0</v>
      </c>
      <c r="E338" s="5">
        <v>0</v>
      </c>
      <c r="F338" s="54"/>
      <c r="G338" s="54"/>
      <c r="H338" s="54"/>
      <c r="I338" s="54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</row>
    <row r="339" spans="1:39" s="6" customFormat="1" ht="9.75" customHeight="1" x14ac:dyDescent="0.2">
      <c r="A339" s="51"/>
      <c r="B339" s="11" t="s">
        <v>114</v>
      </c>
      <c r="C339" s="5">
        <f>C333+C334</f>
        <v>82451.377000000008</v>
      </c>
      <c r="D339" s="5">
        <f t="shared" ref="D339:E339" si="42">D333+D334</f>
        <v>11299.929769999999</v>
      </c>
      <c r="E339" s="5">
        <f t="shared" si="42"/>
        <v>11299.929769999999</v>
      </c>
      <c r="F339" s="55"/>
      <c r="G339" s="55"/>
      <c r="H339" s="55"/>
      <c r="I339" s="55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</row>
    <row r="340" spans="1:39" s="6" customFormat="1" ht="21" customHeight="1" x14ac:dyDescent="0.2">
      <c r="A340" s="53" t="s">
        <v>51</v>
      </c>
      <c r="B340" s="14" t="s">
        <v>173</v>
      </c>
      <c r="C340" s="5"/>
      <c r="D340" s="5"/>
      <c r="E340" s="5"/>
      <c r="F340" s="51" t="s">
        <v>250</v>
      </c>
      <c r="G340" s="51"/>
      <c r="H340" s="51"/>
      <c r="I340" s="53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</row>
    <row r="341" spans="1:39" s="6" customFormat="1" ht="10.5" customHeight="1" x14ac:dyDescent="0.2">
      <c r="A341" s="54"/>
      <c r="B341" s="11" t="s">
        <v>4</v>
      </c>
      <c r="C341" s="4">
        <f>SUM(C342:C347)</f>
        <v>186543</v>
      </c>
      <c r="D341" s="4">
        <f>SUM(D342:D347)</f>
        <v>33199.406630423502</v>
      </c>
      <c r="E341" s="4">
        <f>SUM(E342:E347)</f>
        <v>33199.406630423502</v>
      </c>
      <c r="F341" s="52"/>
      <c r="G341" s="52"/>
      <c r="H341" s="52"/>
      <c r="I341" s="54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</row>
    <row r="342" spans="1:39" s="6" customFormat="1" ht="10.5" customHeight="1" x14ac:dyDescent="0.2">
      <c r="A342" s="54"/>
      <c r="B342" s="11" t="s">
        <v>3</v>
      </c>
      <c r="C342" s="5">
        <f t="shared" ref="C342:E347" si="43">C351+C360</f>
        <v>0</v>
      </c>
      <c r="D342" s="5">
        <f t="shared" si="43"/>
        <v>0</v>
      </c>
      <c r="E342" s="5">
        <f t="shared" si="43"/>
        <v>0</v>
      </c>
      <c r="F342" s="52"/>
      <c r="G342" s="52"/>
      <c r="H342" s="52"/>
      <c r="I342" s="54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</row>
    <row r="343" spans="1:39" s="6" customFormat="1" ht="10.5" customHeight="1" x14ac:dyDescent="0.2">
      <c r="A343" s="54"/>
      <c r="B343" s="11" t="s">
        <v>2</v>
      </c>
      <c r="C343" s="5">
        <f t="shared" si="43"/>
        <v>117000</v>
      </c>
      <c r="D343" s="5">
        <f t="shared" si="43"/>
        <v>21975.40956</v>
      </c>
      <c r="E343" s="5">
        <f t="shared" si="43"/>
        <v>21975.40956</v>
      </c>
      <c r="F343" s="52"/>
      <c r="G343" s="52"/>
      <c r="H343" s="52"/>
      <c r="I343" s="54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</row>
    <row r="344" spans="1:39" s="6" customFormat="1" ht="10.5" customHeight="1" x14ac:dyDescent="0.2">
      <c r="A344" s="54"/>
      <c r="B344" s="11" t="s">
        <v>1</v>
      </c>
      <c r="C344" s="5">
        <f t="shared" si="43"/>
        <v>0</v>
      </c>
      <c r="D344" s="5">
        <f t="shared" si="43"/>
        <v>0</v>
      </c>
      <c r="E344" s="5">
        <f t="shared" si="43"/>
        <v>0</v>
      </c>
      <c r="F344" s="52"/>
      <c r="G344" s="52"/>
      <c r="H344" s="52"/>
      <c r="I344" s="54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</row>
    <row r="345" spans="1:39" s="6" customFormat="1" ht="10.5" customHeight="1" x14ac:dyDescent="0.2">
      <c r="A345" s="54"/>
      <c r="B345" s="11" t="s">
        <v>0</v>
      </c>
      <c r="C345" s="5">
        <f t="shared" si="43"/>
        <v>0</v>
      </c>
      <c r="D345" s="5">
        <f t="shared" si="43"/>
        <v>0</v>
      </c>
      <c r="E345" s="5">
        <f t="shared" si="43"/>
        <v>0</v>
      </c>
      <c r="F345" s="52"/>
      <c r="G345" s="52"/>
      <c r="H345" s="52"/>
      <c r="I345" s="54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</row>
    <row r="346" spans="1:39" s="6" customFormat="1" ht="10.5" customHeight="1" x14ac:dyDescent="0.2">
      <c r="A346" s="54"/>
      <c r="B346" s="11" t="s">
        <v>111</v>
      </c>
      <c r="C346" s="5">
        <f t="shared" si="43"/>
        <v>0</v>
      </c>
      <c r="D346" s="5">
        <f t="shared" si="43"/>
        <v>0</v>
      </c>
      <c r="E346" s="5">
        <f t="shared" si="43"/>
        <v>0</v>
      </c>
      <c r="F346" s="52"/>
      <c r="G346" s="52"/>
      <c r="H346" s="52"/>
      <c r="I346" s="54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</row>
    <row r="347" spans="1:39" s="6" customFormat="1" ht="10.5" customHeight="1" x14ac:dyDescent="0.2">
      <c r="A347" s="54"/>
      <c r="B347" s="11" t="s">
        <v>104</v>
      </c>
      <c r="C347" s="5">
        <f t="shared" si="43"/>
        <v>69543</v>
      </c>
      <c r="D347" s="5">
        <f t="shared" si="43"/>
        <v>11223.997070423506</v>
      </c>
      <c r="E347" s="5">
        <f t="shared" si="43"/>
        <v>11223.997070423506</v>
      </c>
      <c r="F347" s="52"/>
      <c r="G347" s="52"/>
      <c r="H347" s="52"/>
      <c r="I347" s="54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</row>
    <row r="348" spans="1:39" s="6" customFormat="1" ht="39" x14ac:dyDescent="0.2">
      <c r="A348" s="55"/>
      <c r="B348" s="11" t="s">
        <v>240</v>
      </c>
      <c r="C348" s="5"/>
      <c r="D348" s="5"/>
      <c r="E348" s="5"/>
      <c r="F348" s="46" t="s">
        <v>7</v>
      </c>
      <c r="G348" s="48"/>
      <c r="H348" s="48" t="s">
        <v>7</v>
      </c>
      <c r="I348" s="55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</row>
    <row r="349" spans="1:39" s="6" customFormat="1" ht="39" customHeight="1" x14ac:dyDescent="0.2">
      <c r="A349" s="51" t="s">
        <v>50</v>
      </c>
      <c r="B349" s="14" t="s">
        <v>133</v>
      </c>
      <c r="C349" s="28"/>
      <c r="D349" s="28"/>
      <c r="E349" s="4"/>
      <c r="F349" s="53" t="s">
        <v>250</v>
      </c>
      <c r="G349" s="53"/>
      <c r="H349" s="53"/>
      <c r="I349" s="53" t="s">
        <v>253</v>
      </c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</row>
    <row r="350" spans="1:39" s="6" customFormat="1" ht="9.75" customHeight="1" x14ac:dyDescent="0.2">
      <c r="A350" s="51"/>
      <c r="B350" s="11" t="s">
        <v>4</v>
      </c>
      <c r="C350" s="4">
        <f>SUM(C351:C356)</f>
        <v>146543</v>
      </c>
      <c r="D350" s="4">
        <f>SUM(D351:D356)</f>
        <v>33199.406630423502</v>
      </c>
      <c r="E350" s="4">
        <f>SUM(E351:E356)</f>
        <v>33199.406630423502</v>
      </c>
      <c r="F350" s="54"/>
      <c r="G350" s="54"/>
      <c r="H350" s="54"/>
      <c r="I350" s="54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</row>
    <row r="351" spans="1:39" s="6" customFormat="1" ht="10.5" customHeight="1" x14ac:dyDescent="0.2">
      <c r="A351" s="51"/>
      <c r="B351" s="11" t="s">
        <v>3</v>
      </c>
      <c r="C351" s="5">
        <v>0</v>
      </c>
      <c r="D351" s="5">
        <v>0</v>
      </c>
      <c r="E351" s="5">
        <v>0</v>
      </c>
      <c r="F351" s="54"/>
      <c r="G351" s="54"/>
      <c r="H351" s="54"/>
      <c r="I351" s="54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</row>
    <row r="352" spans="1:39" s="6" customFormat="1" ht="10.5" customHeight="1" x14ac:dyDescent="0.2">
      <c r="A352" s="51"/>
      <c r="B352" s="11" t="s">
        <v>2</v>
      </c>
      <c r="C352" s="5">
        <v>97000</v>
      </c>
      <c r="D352" s="5">
        <v>21975.40956</v>
      </c>
      <c r="E352" s="5">
        <v>21975.40956</v>
      </c>
      <c r="F352" s="54"/>
      <c r="G352" s="54"/>
      <c r="H352" s="54"/>
      <c r="I352" s="54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</row>
    <row r="353" spans="1:39" s="6" customFormat="1" ht="10.5" customHeight="1" x14ac:dyDescent="0.2">
      <c r="A353" s="51"/>
      <c r="B353" s="11" t="s">
        <v>1</v>
      </c>
      <c r="C353" s="5">
        <v>0</v>
      </c>
      <c r="D353" s="5">
        <v>0</v>
      </c>
      <c r="E353" s="5">
        <v>0</v>
      </c>
      <c r="F353" s="54"/>
      <c r="G353" s="54"/>
      <c r="H353" s="54"/>
      <c r="I353" s="54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</row>
    <row r="354" spans="1:39" s="6" customFormat="1" ht="10.5" customHeight="1" x14ac:dyDescent="0.2">
      <c r="A354" s="51"/>
      <c r="B354" s="11" t="s">
        <v>0</v>
      </c>
      <c r="C354" s="5">
        <v>0</v>
      </c>
      <c r="D354" s="5">
        <v>0</v>
      </c>
      <c r="E354" s="5">
        <v>0</v>
      </c>
      <c r="F354" s="54"/>
      <c r="G354" s="54"/>
      <c r="H354" s="54"/>
      <c r="I354" s="54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</row>
    <row r="355" spans="1:39" s="6" customFormat="1" ht="10.5" customHeight="1" x14ac:dyDescent="0.2">
      <c r="A355" s="51"/>
      <c r="B355" s="11" t="s">
        <v>111</v>
      </c>
      <c r="C355" s="5">
        <v>0</v>
      </c>
      <c r="D355" s="5">
        <v>0</v>
      </c>
      <c r="E355" s="5">
        <v>0</v>
      </c>
      <c r="F355" s="54"/>
      <c r="G355" s="54"/>
      <c r="H355" s="54"/>
      <c r="I355" s="54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</row>
    <row r="356" spans="1:39" s="6" customFormat="1" ht="10.5" customHeight="1" x14ac:dyDescent="0.2">
      <c r="A356" s="51"/>
      <c r="B356" s="11" t="s">
        <v>104</v>
      </c>
      <c r="C356" s="5">
        <v>49543</v>
      </c>
      <c r="D356" s="5">
        <f>C356/C352*D352</f>
        <v>11223.997070423506</v>
      </c>
      <c r="E356" s="5">
        <f>D356/D352*E352</f>
        <v>11223.997070423506</v>
      </c>
      <c r="F356" s="54"/>
      <c r="G356" s="54"/>
      <c r="H356" s="54"/>
      <c r="I356" s="54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</row>
    <row r="357" spans="1:39" s="6" customFormat="1" ht="11.25" customHeight="1" x14ac:dyDescent="0.2">
      <c r="A357" s="51"/>
      <c r="B357" s="11" t="s">
        <v>113</v>
      </c>
      <c r="C357" s="5">
        <f>C352</f>
        <v>97000</v>
      </c>
      <c r="D357" s="5">
        <f>D352</f>
        <v>21975.40956</v>
      </c>
      <c r="E357" s="5">
        <f>E352</f>
        <v>21975.40956</v>
      </c>
      <c r="F357" s="55"/>
      <c r="G357" s="55"/>
      <c r="H357" s="55"/>
      <c r="I357" s="55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</row>
    <row r="358" spans="1:39" s="6" customFormat="1" ht="35.25" customHeight="1" x14ac:dyDescent="0.2">
      <c r="A358" s="51" t="s">
        <v>49</v>
      </c>
      <c r="B358" s="14" t="s">
        <v>134</v>
      </c>
      <c r="C358" s="4"/>
      <c r="D358" s="4"/>
      <c r="E358" s="4"/>
      <c r="F358" s="53"/>
      <c r="G358" s="53"/>
      <c r="H358" s="53"/>
      <c r="I358" s="53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</row>
    <row r="359" spans="1:39" s="6" customFormat="1" ht="10.5" customHeight="1" x14ac:dyDescent="0.2">
      <c r="A359" s="51"/>
      <c r="B359" s="11" t="s">
        <v>4</v>
      </c>
      <c r="C359" s="4">
        <f>SUM(C360:C365)</f>
        <v>40000</v>
      </c>
      <c r="D359" s="4">
        <f>SUM(D360:D365)</f>
        <v>0</v>
      </c>
      <c r="E359" s="4">
        <f>SUM(E360:E365)</f>
        <v>0</v>
      </c>
      <c r="F359" s="54"/>
      <c r="G359" s="54"/>
      <c r="H359" s="54"/>
      <c r="I359" s="54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</row>
    <row r="360" spans="1:39" s="6" customFormat="1" ht="10.5" customHeight="1" x14ac:dyDescent="0.2">
      <c r="A360" s="51"/>
      <c r="B360" s="11" t="s">
        <v>3</v>
      </c>
      <c r="C360" s="5">
        <v>0</v>
      </c>
      <c r="D360" s="5">
        <v>0</v>
      </c>
      <c r="E360" s="5">
        <v>0</v>
      </c>
      <c r="F360" s="54"/>
      <c r="G360" s="54"/>
      <c r="H360" s="54"/>
      <c r="I360" s="54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</row>
    <row r="361" spans="1:39" s="6" customFormat="1" ht="10.5" customHeight="1" x14ac:dyDescent="0.2">
      <c r="A361" s="51"/>
      <c r="B361" s="11" t="s">
        <v>2</v>
      </c>
      <c r="C361" s="5">
        <v>20000</v>
      </c>
      <c r="D361" s="5">
        <v>0</v>
      </c>
      <c r="E361" s="5">
        <v>0</v>
      </c>
      <c r="F361" s="54"/>
      <c r="G361" s="54"/>
      <c r="H361" s="54"/>
      <c r="I361" s="54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</row>
    <row r="362" spans="1:39" s="6" customFormat="1" ht="10.5" customHeight="1" x14ac:dyDescent="0.2">
      <c r="A362" s="51"/>
      <c r="B362" s="11" t="s">
        <v>1</v>
      </c>
      <c r="C362" s="5">
        <v>0</v>
      </c>
      <c r="D362" s="5">
        <v>0</v>
      </c>
      <c r="E362" s="5">
        <v>0</v>
      </c>
      <c r="F362" s="54"/>
      <c r="G362" s="54"/>
      <c r="H362" s="54"/>
      <c r="I362" s="54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</row>
    <row r="363" spans="1:39" s="6" customFormat="1" ht="10.5" customHeight="1" x14ac:dyDescent="0.2">
      <c r="A363" s="51"/>
      <c r="B363" s="11" t="s">
        <v>0</v>
      </c>
      <c r="C363" s="5">
        <v>0</v>
      </c>
      <c r="D363" s="5">
        <v>0</v>
      </c>
      <c r="E363" s="5">
        <v>0</v>
      </c>
      <c r="F363" s="54"/>
      <c r="G363" s="54"/>
      <c r="H363" s="54"/>
      <c r="I363" s="54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</row>
    <row r="364" spans="1:39" s="6" customFormat="1" ht="10.5" customHeight="1" x14ac:dyDescent="0.2">
      <c r="A364" s="51"/>
      <c r="B364" s="11" t="s">
        <v>111</v>
      </c>
      <c r="C364" s="5">
        <v>0</v>
      </c>
      <c r="D364" s="5">
        <v>0</v>
      </c>
      <c r="E364" s="5">
        <v>0</v>
      </c>
      <c r="F364" s="54"/>
      <c r="G364" s="54"/>
      <c r="H364" s="54"/>
      <c r="I364" s="54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</row>
    <row r="365" spans="1:39" s="6" customFormat="1" ht="12.75" customHeight="1" x14ac:dyDescent="0.2">
      <c r="A365" s="51"/>
      <c r="B365" s="11" t="s">
        <v>104</v>
      </c>
      <c r="C365" s="5">
        <v>20000</v>
      </c>
      <c r="D365" s="5">
        <v>0</v>
      </c>
      <c r="E365" s="5">
        <v>0</v>
      </c>
      <c r="F365" s="54"/>
      <c r="G365" s="54"/>
      <c r="H365" s="54"/>
      <c r="I365" s="54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</row>
    <row r="366" spans="1:39" s="6" customFormat="1" ht="12.75" customHeight="1" x14ac:dyDescent="0.2">
      <c r="A366" s="51"/>
      <c r="B366" s="11" t="s">
        <v>113</v>
      </c>
      <c r="C366" s="5">
        <f>C361</f>
        <v>20000</v>
      </c>
      <c r="D366" s="5">
        <f>D361</f>
        <v>0</v>
      </c>
      <c r="E366" s="5">
        <f>E361</f>
        <v>0</v>
      </c>
      <c r="F366" s="55"/>
      <c r="G366" s="55"/>
      <c r="H366" s="55"/>
      <c r="I366" s="55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</row>
    <row r="367" spans="1:39" s="6" customFormat="1" ht="9.75" customHeight="1" x14ac:dyDescent="0.2">
      <c r="A367" s="61" t="s">
        <v>48</v>
      </c>
      <c r="B367" s="61"/>
      <c r="C367" s="61"/>
      <c r="D367" s="61"/>
      <c r="E367" s="61"/>
      <c r="F367" s="61"/>
      <c r="G367" s="61"/>
      <c r="H367" s="61"/>
      <c r="I367" s="61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</row>
    <row r="368" spans="1:39" s="6" customFormat="1" ht="10.5" customHeight="1" x14ac:dyDescent="0.2">
      <c r="A368" s="62"/>
      <c r="B368" s="11" t="s">
        <v>112</v>
      </c>
      <c r="C368" s="25">
        <f>SUM(C369:C374)</f>
        <v>170258.59999999998</v>
      </c>
      <c r="D368" s="25">
        <f>SUM(D369:D374)</f>
        <v>11136.475259999999</v>
      </c>
      <c r="E368" s="25">
        <f>SUM(E369:E374)</f>
        <v>11136.475259999999</v>
      </c>
      <c r="F368" s="61"/>
      <c r="G368" s="61"/>
      <c r="H368" s="61"/>
      <c r="I368" s="61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</row>
    <row r="369" spans="1:39" s="6" customFormat="1" ht="10.5" customHeight="1" x14ac:dyDescent="0.2">
      <c r="A369" s="62"/>
      <c r="B369" s="11" t="s">
        <v>3</v>
      </c>
      <c r="C369" s="25">
        <f t="shared" ref="C369:E374" si="44">C377+C402+C427</f>
        <v>7605.8</v>
      </c>
      <c r="D369" s="25">
        <f t="shared" si="44"/>
        <v>7605.8</v>
      </c>
      <c r="E369" s="25">
        <f t="shared" si="44"/>
        <v>7605.8</v>
      </c>
      <c r="F369" s="61"/>
      <c r="G369" s="61"/>
      <c r="H369" s="61"/>
      <c r="I369" s="61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</row>
    <row r="370" spans="1:39" s="6" customFormat="1" ht="10.5" customHeight="1" x14ac:dyDescent="0.2">
      <c r="A370" s="62"/>
      <c r="B370" s="11" t="s">
        <v>2</v>
      </c>
      <c r="C370" s="25">
        <f t="shared" si="44"/>
        <v>124027.79999999999</v>
      </c>
      <c r="D370" s="25">
        <f t="shared" si="44"/>
        <v>3530.67526</v>
      </c>
      <c r="E370" s="25">
        <f t="shared" si="44"/>
        <v>3530.67526</v>
      </c>
      <c r="F370" s="61"/>
      <c r="G370" s="61"/>
      <c r="H370" s="61"/>
      <c r="I370" s="61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</row>
    <row r="371" spans="1:39" s="6" customFormat="1" ht="10.5" customHeight="1" x14ac:dyDescent="0.2">
      <c r="A371" s="62"/>
      <c r="B371" s="11" t="s">
        <v>1</v>
      </c>
      <c r="C371" s="25">
        <f t="shared" si="44"/>
        <v>422.3</v>
      </c>
      <c r="D371" s="25">
        <f t="shared" si="44"/>
        <v>0</v>
      </c>
      <c r="E371" s="25">
        <f t="shared" si="44"/>
        <v>0</v>
      </c>
      <c r="F371" s="61"/>
      <c r="G371" s="61"/>
      <c r="H371" s="61"/>
      <c r="I371" s="61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</row>
    <row r="372" spans="1:39" s="6" customFormat="1" ht="10.5" customHeight="1" x14ac:dyDescent="0.2">
      <c r="A372" s="62"/>
      <c r="B372" s="11" t="s">
        <v>0</v>
      </c>
      <c r="C372" s="25">
        <f t="shared" si="44"/>
        <v>0</v>
      </c>
      <c r="D372" s="25">
        <f t="shared" si="44"/>
        <v>0</v>
      </c>
      <c r="E372" s="25">
        <f t="shared" si="44"/>
        <v>0</v>
      </c>
      <c r="F372" s="61"/>
      <c r="G372" s="61"/>
      <c r="H372" s="61"/>
      <c r="I372" s="61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</row>
    <row r="373" spans="1:39" s="6" customFormat="1" ht="10.5" customHeight="1" x14ac:dyDescent="0.2">
      <c r="A373" s="62"/>
      <c r="B373" s="11" t="s">
        <v>111</v>
      </c>
      <c r="C373" s="25">
        <f t="shared" si="44"/>
        <v>0</v>
      </c>
      <c r="D373" s="25">
        <f t="shared" si="44"/>
        <v>0</v>
      </c>
      <c r="E373" s="25">
        <f t="shared" si="44"/>
        <v>0</v>
      </c>
      <c r="F373" s="61"/>
      <c r="G373" s="61"/>
      <c r="H373" s="61"/>
      <c r="I373" s="61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</row>
    <row r="374" spans="1:39" s="6" customFormat="1" ht="10.5" customHeight="1" x14ac:dyDescent="0.2">
      <c r="A374" s="62"/>
      <c r="B374" s="11" t="s">
        <v>104</v>
      </c>
      <c r="C374" s="25">
        <f t="shared" si="44"/>
        <v>38202.699999999997</v>
      </c>
      <c r="D374" s="25">
        <f t="shared" si="44"/>
        <v>0</v>
      </c>
      <c r="E374" s="25">
        <f t="shared" si="44"/>
        <v>0</v>
      </c>
      <c r="F374" s="61"/>
      <c r="G374" s="61"/>
      <c r="H374" s="61"/>
      <c r="I374" s="61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</row>
    <row r="375" spans="1:39" s="6" customFormat="1" ht="31.5" customHeight="1" x14ac:dyDescent="0.2">
      <c r="A375" s="53" t="s">
        <v>47</v>
      </c>
      <c r="B375" s="12" t="s">
        <v>172</v>
      </c>
      <c r="C375" s="4"/>
      <c r="D375" s="4"/>
      <c r="E375" s="4"/>
      <c r="F375" s="51" t="s">
        <v>259</v>
      </c>
      <c r="G375" s="51"/>
      <c r="H375" s="51"/>
      <c r="I375" s="53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</row>
    <row r="376" spans="1:39" s="6" customFormat="1" ht="10.5" customHeight="1" x14ac:dyDescent="0.2">
      <c r="A376" s="54"/>
      <c r="B376" s="11" t="s">
        <v>4</v>
      </c>
      <c r="C376" s="4">
        <f>SUM(C377:C382)</f>
        <v>80022.8</v>
      </c>
      <c r="D376" s="4">
        <f>SUM(D377:D382)</f>
        <v>11136.475259999999</v>
      </c>
      <c r="E376" s="4">
        <f>SUM(E377:E382)</f>
        <v>11136.475259999999</v>
      </c>
      <c r="F376" s="51"/>
      <c r="G376" s="51"/>
      <c r="H376" s="51"/>
      <c r="I376" s="54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</row>
    <row r="377" spans="1:39" s="6" customFormat="1" ht="10.5" customHeight="1" x14ac:dyDescent="0.2">
      <c r="A377" s="54"/>
      <c r="B377" s="11" t="s">
        <v>3</v>
      </c>
      <c r="C377" s="4">
        <f t="shared" ref="C377:E382" si="45">C386+C394</f>
        <v>7605.8</v>
      </c>
      <c r="D377" s="4">
        <f t="shared" si="45"/>
        <v>7605.8</v>
      </c>
      <c r="E377" s="4">
        <f t="shared" si="45"/>
        <v>7605.8</v>
      </c>
      <c r="F377" s="51"/>
      <c r="G377" s="51"/>
      <c r="H377" s="51"/>
      <c r="I377" s="54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</row>
    <row r="378" spans="1:39" s="6" customFormat="1" ht="10.5" customHeight="1" x14ac:dyDescent="0.2">
      <c r="A378" s="54"/>
      <c r="B378" s="11" t="s">
        <v>2</v>
      </c>
      <c r="C378" s="4">
        <f t="shared" si="45"/>
        <v>34616</v>
      </c>
      <c r="D378" s="4">
        <f t="shared" si="45"/>
        <v>3530.67526</v>
      </c>
      <c r="E378" s="4">
        <f t="shared" si="45"/>
        <v>3530.67526</v>
      </c>
      <c r="F378" s="51"/>
      <c r="G378" s="51"/>
      <c r="H378" s="51"/>
      <c r="I378" s="54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</row>
    <row r="379" spans="1:39" s="6" customFormat="1" ht="10.5" customHeight="1" x14ac:dyDescent="0.2">
      <c r="A379" s="54"/>
      <c r="B379" s="11" t="s">
        <v>1</v>
      </c>
      <c r="C379" s="4">
        <f t="shared" si="45"/>
        <v>0</v>
      </c>
      <c r="D379" s="4">
        <f t="shared" si="45"/>
        <v>0</v>
      </c>
      <c r="E379" s="4">
        <f t="shared" si="45"/>
        <v>0</v>
      </c>
      <c r="F379" s="51"/>
      <c r="G379" s="51"/>
      <c r="H379" s="51"/>
      <c r="I379" s="54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</row>
    <row r="380" spans="1:39" s="6" customFormat="1" ht="10.5" customHeight="1" x14ac:dyDescent="0.2">
      <c r="A380" s="54"/>
      <c r="B380" s="11" t="s">
        <v>0</v>
      </c>
      <c r="C380" s="4">
        <f t="shared" si="45"/>
        <v>0</v>
      </c>
      <c r="D380" s="4">
        <f t="shared" si="45"/>
        <v>0</v>
      </c>
      <c r="E380" s="4">
        <f t="shared" si="45"/>
        <v>0</v>
      </c>
      <c r="F380" s="51"/>
      <c r="G380" s="51"/>
      <c r="H380" s="51"/>
      <c r="I380" s="54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</row>
    <row r="381" spans="1:39" s="6" customFormat="1" ht="10.5" customHeight="1" x14ac:dyDescent="0.2">
      <c r="A381" s="54"/>
      <c r="B381" s="11" t="s">
        <v>111</v>
      </c>
      <c r="C381" s="4">
        <f t="shared" si="45"/>
        <v>0</v>
      </c>
      <c r="D381" s="4">
        <f t="shared" si="45"/>
        <v>0</v>
      </c>
      <c r="E381" s="4">
        <f t="shared" si="45"/>
        <v>0</v>
      </c>
      <c r="F381" s="51"/>
      <c r="G381" s="51"/>
      <c r="H381" s="51"/>
      <c r="I381" s="54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</row>
    <row r="382" spans="1:39" s="6" customFormat="1" ht="10.5" customHeight="1" x14ac:dyDescent="0.2">
      <c r="A382" s="54"/>
      <c r="B382" s="11" t="s">
        <v>104</v>
      </c>
      <c r="C382" s="4">
        <f t="shared" si="45"/>
        <v>37801</v>
      </c>
      <c r="D382" s="4">
        <f t="shared" si="45"/>
        <v>0</v>
      </c>
      <c r="E382" s="4">
        <f t="shared" si="45"/>
        <v>0</v>
      </c>
      <c r="F382" s="51"/>
      <c r="G382" s="51"/>
      <c r="H382" s="51"/>
      <c r="I382" s="54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</row>
    <row r="383" spans="1:39" s="6" customFormat="1" ht="39" x14ac:dyDescent="0.2">
      <c r="A383" s="55"/>
      <c r="B383" s="11" t="s">
        <v>239</v>
      </c>
      <c r="C383" s="5"/>
      <c r="D383" s="5"/>
      <c r="E383" s="5"/>
      <c r="F383" s="46" t="s">
        <v>7</v>
      </c>
      <c r="G383" s="48"/>
      <c r="H383" s="50" t="s">
        <v>7</v>
      </c>
      <c r="I383" s="55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</row>
    <row r="384" spans="1:39" s="6" customFormat="1" ht="33" customHeight="1" x14ac:dyDescent="0.2">
      <c r="A384" s="53" t="s">
        <v>46</v>
      </c>
      <c r="B384" s="14" t="s">
        <v>135</v>
      </c>
      <c r="C384" s="4"/>
      <c r="D384" s="4"/>
      <c r="E384" s="4"/>
      <c r="F384" s="51" t="s">
        <v>259</v>
      </c>
      <c r="G384" s="51"/>
      <c r="H384" s="76"/>
      <c r="I384" s="53" t="s">
        <v>272</v>
      </c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</row>
    <row r="385" spans="1:39" s="6" customFormat="1" ht="11.25" customHeight="1" x14ac:dyDescent="0.2">
      <c r="A385" s="54"/>
      <c r="B385" s="11" t="s">
        <v>4</v>
      </c>
      <c r="C385" s="4">
        <f>SUM(C386:C391)</f>
        <v>46870.6</v>
      </c>
      <c r="D385" s="4">
        <f>SUM(D386:D391)</f>
        <v>5821.1657000000005</v>
      </c>
      <c r="E385" s="4">
        <f>SUM(E386:E391)</f>
        <v>5821.1657000000005</v>
      </c>
      <c r="F385" s="52"/>
      <c r="G385" s="52"/>
      <c r="H385" s="77"/>
      <c r="I385" s="54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</row>
    <row r="386" spans="1:39" s="6" customFormat="1" ht="11.25" customHeight="1" x14ac:dyDescent="0.2">
      <c r="A386" s="54"/>
      <c r="B386" s="11" t="s">
        <v>3</v>
      </c>
      <c r="C386" s="5">
        <v>5324.1</v>
      </c>
      <c r="D386" s="5">
        <v>5324.1</v>
      </c>
      <c r="E386" s="5">
        <v>5324.1</v>
      </c>
      <c r="F386" s="52"/>
      <c r="G386" s="52"/>
      <c r="H386" s="77"/>
      <c r="I386" s="54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</row>
    <row r="387" spans="1:39" s="6" customFormat="1" ht="11.25" customHeight="1" x14ac:dyDescent="0.2">
      <c r="A387" s="54"/>
      <c r="B387" s="11" t="s">
        <v>2</v>
      </c>
      <c r="C387" s="5">
        <f>21000+616</f>
        <v>21616</v>
      </c>
      <c r="D387" s="5">
        <f>280.2137+216.852</f>
        <v>497.06569999999999</v>
      </c>
      <c r="E387" s="5">
        <f>280.2137+216.852</f>
        <v>497.06569999999999</v>
      </c>
      <c r="F387" s="52"/>
      <c r="G387" s="52"/>
      <c r="H387" s="77"/>
      <c r="I387" s="54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</row>
    <row r="388" spans="1:39" s="6" customFormat="1" ht="11.25" customHeight="1" x14ac:dyDescent="0.2">
      <c r="A388" s="54"/>
      <c r="B388" s="11" t="s">
        <v>1</v>
      </c>
      <c r="C388" s="5">
        <v>0</v>
      </c>
      <c r="D388" s="5">
        <v>0</v>
      </c>
      <c r="E388" s="5">
        <v>0</v>
      </c>
      <c r="F388" s="52"/>
      <c r="G388" s="52"/>
      <c r="H388" s="77"/>
      <c r="I388" s="54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</row>
    <row r="389" spans="1:39" s="6" customFormat="1" ht="11.25" customHeight="1" x14ac:dyDescent="0.2">
      <c r="A389" s="54"/>
      <c r="B389" s="11" t="s">
        <v>0</v>
      </c>
      <c r="C389" s="5">
        <v>0</v>
      </c>
      <c r="D389" s="5">
        <v>0</v>
      </c>
      <c r="E389" s="5">
        <v>0</v>
      </c>
      <c r="F389" s="52"/>
      <c r="G389" s="52"/>
      <c r="H389" s="77"/>
      <c r="I389" s="54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</row>
    <row r="390" spans="1:39" s="6" customFormat="1" ht="11.25" customHeight="1" x14ac:dyDescent="0.2">
      <c r="A390" s="54"/>
      <c r="B390" s="11" t="s">
        <v>111</v>
      </c>
      <c r="C390" s="5">
        <v>0</v>
      </c>
      <c r="D390" s="5">
        <v>0</v>
      </c>
      <c r="E390" s="5">
        <v>0</v>
      </c>
      <c r="F390" s="52"/>
      <c r="G390" s="52"/>
      <c r="H390" s="77"/>
      <c r="I390" s="54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</row>
    <row r="391" spans="1:39" s="6" customFormat="1" ht="11.25" customHeight="1" x14ac:dyDescent="0.2">
      <c r="A391" s="54"/>
      <c r="B391" s="11" t="s">
        <v>104</v>
      </c>
      <c r="C391" s="5">
        <v>19930.5</v>
      </c>
      <c r="D391" s="5">
        <v>0</v>
      </c>
      <c r="E391" s="5">
        <v>0</v>
      </c>
      <c r="F391" s="52"/>
      <c r="G391" s="52"/>
      <c r="H391" s="77"/>
      <c r="I391" s="54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</row>
    <row r="392" spans="1:39" s="6" customFormat="1" ht="32.25" customHeight="1" x14ac:dyDescent="0.2">
      <c r="A392" s="53" t="s">
        <v>45</v>
      </c>
      <c r="B392" s="14" t="s">
        <v>136</v>
      </c>
      <c r="C392" s="4"/>
      <c r="D392" s="4"/>
      <c r="E392" s="4"/>
      <c r="F392" s="51" t="s">
        <v>259</v>
      </c>
      <c r="G392" s="51"/>
      <c r="H392" s="76"/>
      <c r="I392" s="54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</row>
    <row r="393" spans="1:39" s="6" customFormat="1" ht="9.75" customHeight="1" x14ac:dyDescent="0.2">
      <c r="A393" s="54"/>
      <c r="B393" s="11" t="s">
        <v>4</v>
      </c>
      <c r="C393" s="4">
        <f>SUM(C394:C399)</f>
        <v>33152.199999999997</v>
      </c>
      <c r="D393" s="4">
        <f>SUM(D394:D399)</f>
        <v>5315.3095599999997</v>
      </c>
      <c r="E393" s="4">
        <f>SUM(E394:E399)</f>
        <v>5315.3095599999997</v>
      </c>
      <c r="F393" s="52"/>
      <c r="G393" s="52"/>
      <c r="H393" s="77"/>
      <c r="I393" s="54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</row>
    <row r="394" spans="1:39" s="6" customFormat="1" ht="9.75" customHeight="1" x14ac:dyDescent="0.2">
      <c r="A394" s="54"/>
      <c r="B394" s="11" t="s">
        <v>3</v>
      </c>
      <c r="C394" s="5">
        <v>2281.6999999999998</v>
      </c>
      <c r="D394" s="5">
        <v>2281.6999999999998</v>
      </c>
      <c r="E394" s="5">
        <v>2281.6999999999998</v>
      </c>
      <c r="F394" s="52"/>
      <c r="G394" s="52"/>
      <c r="H394" s="77"/>
      <c r="I394" s="54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</row>
    <row r="395" spans="1:39" s="6" customFormat="1" ht="9.75" customHeight="1" x14ac:dyDescent="0.2">
      <c r="A395" s="54"/>
      <c r="B395" s="11" t="s">
        <v>2</v>
      </c>
      <c r="C395" s="5">
        <f>9000+4000</f>
        <v>13000</v>
      </c>
      <c r="D395" s="5">
        <f>120.09156+2913.518</f>
        <v>3033.6095599999999</v>
      </c>
      <c r="E395" s="5">
        <f>120.09156+2913.518</f>
        <v>3033.6095599999999</v>
      </c>
      <c r="F395" s="52"/>
      <c r="G395" s="52"/>
      <c r="H395" s="77"/>
      <c r="I395" s="54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</row>
    <row r="396" spans="1:39" s="6" customFormat="1" ht="9.75" customHeight="1" x14ac:dyDescent="0.2">
      <c r="A396" s="54"/>
      <c r="B396" s="11" t="s">
        <v>1</v>
      </c>
      <c r="C396" s="5">
        <v>0</v>
      </c>
      <c r="D396" s="5">
        <v>0</v>
      </c>
      <c r="E396" s="5">
        <v>0</v>
      </c>
      <c r="F396" s="52"/>
      <c r="G396" s="52"/>
      <c r="H396" s="77"/>
      <c r="I396" s="54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</row>
    <row r="397" spans="1:39" s="6" customFormat="1" ht="9.75" customHeight="1" x14ac:dyDescent="0.2">
      <c r="A397" s="54"/>
      <c r="B397" s="11" t="s">
        <v>0</v>
      </c>
      <c r="C397" s="5">
        <v>0</v>
      </c>
      <c r="D397" s="5">
        <v>0</v>
      </c>
      <c r="E397" s="5">
        <v>0</v>
      </c>
      <c r="F397" s="52"/>
      <c r="G397" s="52"/>
      <c r="H397" s="77"/>
      <c r="I397" s="54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</row>
    <row r="398" spans="1:39" s="6" customFormat="1" ht="9.75" customHeight="1" x14ac:dyDescent="0.2">
      <c r="A398" s="54"/>
      <c r="B398" s="11" t="s">
        <v>111</v>
      </c>
      <c r="C398" s="5">
        <v>0</v>
      </c>
      <c r="D398" s="5">
        <v>0</v>
      </c>
      <c r="E398" s="5">
        <v>0</v>
      </c>
      <c r="F398" s="52"/>
      <c r="G398" s="52"/>
      <c r="H398" s="77"/>
      <c r="I398" s="54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</row>
    <row r="399" spans="1:39" s="6" customFormat="1" ht="9.75" customHeight="1" x14ac:dyDescent="0.2">
      <c r="A399" s="54"/>
      <c r="B399" s="11" t="s">
        <v>104</v>
      </c>
      <c r="C399" s="5">
        <v>17870.5</v>
      </c>
      <c r="D399" s="5">
        <v>0</v>
      </c>
      <c r="E399" s="5">
        <v>0</v>
      </c>
      <c r="F399" s="52"/>
      <c r="G399" s="52"/>
      <c r="H399" s="77"/>
      <c r="I399" s="55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</row>
    <row r="400" spans="1:39" s="6" customFormat="1" ht="34.5" customHeight="1" x14ac:dyDescent="0.2">
      <c r="A400" s="53" t="s">
        <v>44</v>
      </c>
      <c r="B400" s="13" t="s">
        <v>171</v>
      </c>
      <c r="C400" s="5"/>
      <c r="D400" s="5"/>
      <c r="E400" s="5"/>
      <c r="F400" s="51"/>
      <c r="G400" s="51"/>
      <c r="H400" s="51"/>
      <c r="I400" s="53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</row>
    <row r="401" spans="1:39" s="6" customFormat="1" ht="10.5" customHeight="1" x14ac:dyDescent="0.2">
      <c r="A401" s="54"/>
      <c r="B401" s="11" t="s">
        <v>4</v>
      </c>
      <c r="C401" s="4">
        <f>SUM(C402:C407)</f>
        <v>87411.799999999988</v>
      </c>
      <c r="D401" s="4">
        <f>SUM(D402:D407)</f>
        <v>0</v>
      </c>
      <c r="E401" s="4">
        <f>SUM(E402:E407)</f>
        <v>0</v>
      </c>
      <c r="F401" s="52"/>
      <c r="G401" s="52"/>
      <c r="H401" s="52"/>
      <c r="I401" s="54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</row>
    <row r="402" spans="1:39" s="6" customFormat="1" ht="10.5" customHeight="1" x14ac:dyDescent="0.2">
      <c r="A402" s="54"/>
      <c r="B402" s="11" t="s">
        <v>3</v>
      </c>
      <c r="C402" s="5">
        <f>C411+C419</f>
        <v>0</v>
      </c>
      <c r="D402" s="5">
        <f t="shared" ref="D402:E402" si="46">D411+D419</f>
        <v>0</v>
      </c>
      <c r="E402" s="5">
        <f t="shared" si="46"/>
        <v>0</v>
      </c>
      <c r="F402" s="52"/>
      <c r="G402" s="52"/>
      <c r="H402" s="52"/>
      <c r="I402" s="54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</row>
    <row r="403" spans="1:39" s="6" customFormat="1" ht="10.5" customHeight="1" x14ac:dyDescent="0.2">
      <c r="A403" s="54"/>
      <c r="B403" s="11" t="s">
        <v>2</v>
      </c>
      <c r="C403" s="5">
        <f t="shared" ref="C403:E403" si="47">C412+C420</f>
        <v>87411.799999999988</v>
      </c>
      <c r="D403" s="5">
        <f t="shared" si="47"/>
        <v>0</v>
      </c>
      <c r="E403" s="5">
        <f t="shared" si="47"/>
        <v>0</v>
      </c>
      <c r="F403" s="52"/>
      <c r="G403" s="52"/>
      <c r="H403" s="52"/>
      <c r="I403" s="54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</row>
    <row r="404" spans="1:39" s="6" customFormat="1" ht="10.5" customHeight="1" x14ac:dyDescent="0.2">
      <c r="A404" s="54"/>
      <c r="B404" s="11" t="s">
        <v>1</v>
      </c>
      <c r="C404" s="5">
        <f t="shared" ref="C404:E404" si="48">C413+C421</f>
        <v>0</v>
      </c>
      <c r="D404" s="5">
        <f t="shared" si="48"/>
        <v>0</v>
      </c>
      <c r="E404" s="5">
        <f t="shared" si="48"/>
        <v>0</v>
      </c>
      <c r="F404" s="52"/>
      <c r="G404" s="52"/>
      <c r="H404" s="52"/>
      <c r="I404" s="54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</row>
    <row r="405" spans="1:39" s="6" customFormat="1" ht="10.5" customHeight="1" x14ac:dyDescent="0.2">
      <c r="A405" s="54"/>
      <c r="B405" s="11" t="s">
        <v>0</v>
      </c>
      <c r="C405" s="5">
        <f t="shared" ref="C405:E405" si="49">C414+C422</f>
        <v>0</v>
      </c>
      <c r="D405" s="5">
        <f t="shared" si="49"/>
        <v>0</v>
      </c>
      <c r="E405" s="5">
        <f t="shared" si="49"/>
        <v>0</v>
      </c>
      <c r="F405" s="52"/>
      <c r="G405" s="52"/>
      <c r="H405" s="52"/>
      <c r="I405" s="54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</row>
    <row r="406" spans="1:39" s="6" customFormat="1" ht="10.5" customHeight="1" x14ac:dyDescent="0.2">
      <c r="A406" s="54"/>
      <c r="B406" s="11" t="s">
        <v>111</v>
      </c>
      <c r="C406" s="5">
        <f t="shared" ref="C406:E406" si="50">C415+C423</f>
        <v>0</v>
      </c>
      <c r="D406" s="5">
        <f t="shared" si="50"/>
        <v>0</v>
      </c>
      <c r="E406" s="5">
        <f t="shared" si="50"/>
        <v>0</v>
      </c>
      <c r="F406" s="52"/>
      <c r="G406" s="52"/>
      <c r="H406" s="52"/>
      <c r="I406" s="54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</row>
    <row r="407" spans="1:39" s="6" customFormat="1" ht="10.5" customHeight="1" x14ac:dyDescent="0.2">
      <c r="A407" s="54"/>
      <c r="B407" s="11" t="s">
        <v>104</v>
      </c>
      <c r="C407" s="5">
        <f t="shared" ref="C407:E407" si="51">C416+C424</f>
        <v>0</v>
      </c>
      <c r="D407" s="5">
        <f t="shared" si="51"/>
        <v>0</v>
      </c>
      <c r="E407" s="5">
        <f t="shared" si="51"/>
        <v>0</v>
      </c>
      <c r="F407" s="52"/>
      <c r="G407" s="52"/>
      <c r="H407" s="52"/>
      <c r="I407" s="54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</row>
    <row r="408" spans="1:39" s="6" customFormat="1" ht="58.5" x14ac:dyDescent="0.2">
      <c r="A408" s="55"/>
      <c r="B408" s="29" t="s">
        <v>201</v>
      </c>
      <c r="C408" s="5"/>
      <c r="D408" s="5"/>
      <c r="E408" s="5"/>
      <c r="F408" s="48" t="s">
        <v>7</v>
      </c>
      <c r="G408" s="48"/>
      <c r="H408" s="48" t="s">
        <v>7</v>
      </c>
      <c r="I408" s="55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</row>
    <row r="409" spans="1:39" s="6" customFormat="1" ht="21.75" customHeight="1" x14ac:dyDescent="0.2">
      <c r="A409" s="51" t="s">
        <v>43</v>
      </c>
      <c r="B409" s="13" t="s">
        <v>139</v>
      </c>
      <c r="C409" s="5"/>
      <c r="D409" s="5"/>
      <c r="E409" s="5"/>
      <c r="F409" s="51"/>
      <c r="G409" s="78"/>
      <c r="H409" s="51"/>
      <c r="I409" s="53" t="s">
        <v>265</v>
      </c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</row>
    <row r="410" spans="1:39" s="6" customFormat="1" ht="9.75" customHeight="1" x14ac:dyDescent="0.2">
      <c r="A410" s="51"/>
      <c r="B410" s="11" t="s">
        <v>4</v>
      </c>
      <c r="C410" s="4">
        <f>SUM(C411:C416)</f>
        <v>74061.399999999994</v>
      </c>
      <c r="D410" s="4">
        <f>SUM(D411:D416)</f>
        <v>0</v>
      </c>
      <c r="E410" s="4">
        <f>SUM(E411:E416)</f>
        <v>0</v>
      </c>
      <c r="F410" s="51"/>
      <c r="G410" s="79"/>
      <c r="H410" s="51"/>
      <c r="I410" s="54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</row>
    <row r="411" spans="1:39" s="6" customFormat="1" ht="9.75" customHeight="1" x14ac:dyDescent="0.2">
      <c r="A411" s="51"/>
      <c r="B411" s="11" t="s">
        <v>3</v>
      </c>
      <c r="C411" s="5">
        <v>0</v>
      </c>
      <c r="D411" s="5">
        <v>0</v>
      </c>
      <c r="E411" s="5">
        <v>0</v>
      </c>
      <c r="F411" s="51"/>
      <c r="G411" s="79"/>
      <c r="H411" s="51"/>
      <c r="I411" s="54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</row>
    <row r="412" spans="1:39" s="6" customFormat="1" ht="9.75" customHeight="1" x14ac:dyDescent="0.2">
      <c r="A412" s="51"/>
      <c r="B412" s="11" t="s">
        <v>2</v>
      </c>
      <c r="C412" s="5">
        <v>74061.399999999994</v>
      </c>
      <c r="D412" s="5">
        <v>0</v>
      </c>
      <c r="E412" s="5">
        <v>0</v>
      </c>
      <c r="F412" s="51"/>
      <c r="G412" s="79"/>
      <c r="H412" s="51"/>
      <c r="I412" s="54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</row>
    <row r="413" spans="1:39" s="6" customFormat="1" ht="9.75" customHeight="1" x14ac:dyDescent="0.2">
      <c r="A413" s="51"/>
      <c r="B413" s="11" t="s">
        <v>1</v>
      </c>
      <c r="C413" s="5">
        <v>0</v>
      </c>
      <c r="D413" s="5">
        <v>0</v>
      </c>
      <c r="E413" s="5">
        <v>0</v>
      </c>
      <c r="F413" s="51"/>
      <c r="G413" s="79"/>
      <c r="H413" s="51"/>
      <c r="I413" s="54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</row>
    <row r="414" spans="1:39" s="6" customFormat="1" ht="9.75" customHeight="1" x14ac:dyDescent="0.2">
      <c r="A414" s="51"/>
      <c r="B414" s="11" t="s">
        <v>0</v>
      </c>
      <c r="C414" s="5">
        <v>0</v>
      </c>
      <c r="D414" s="5">
        <v>0</v>
      </c>
      <c r="E414" s="5">
        <v>0</v>
      </c>
      <c r="F414" s="51"/>
      <c r="G414" s="79"/>
      <c r="H414" s="51"/>
      <c r="I414" s="54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</row>
    <row r="415" spans="1:39" s="6" customFormat="1" ht="9.75" customHeight="1" x14ac:dyDescent="0.2">
      <c r="A415" s="51"/>
      <c r="B415" s="11" t="s">
        <v>111</v>
      </c>
      <c r="C415" s="5">
        <v>0</v>
      </c>
      <c r="D415" s="5">
        <v>0</v>
      </c>
      <c r="E415" s="5">
        <v>0</v>
      </c>
      <c r="F415" s="51"/>
      <c r="G415" s="79"/>
      <c r="H415" s="51"/>
      <c r="I415" s="54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</row>
    <row r="416" spans="1:39" s="6" customFormat="1" ht="9.75" customHeight="1" x14ac:dyDescent="0.2">
      <c r="A416" s="51"/>
      <c r="B416" s="11" t="s">
        <v>104</v>
      </c>
      <c r="C416" s="5">
        <v>0</v>
      </c>
      <c r="D416" s="5">
        <v>0</v>
      </c>
      <c r="E416" s="5">
        <v>0</v>
      </c>
      <c r="F416" s="51"/>
      <c r="G416" s="80"/>
      <c r="H416" s="51"/>
      <c r="I416" s="54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</row>
    <row r="417" spans="1:39" s="6" customFormat="1" ht="19.5" x14ac:dyDescent="0.2">
      <c r="A417" s="51" t="s">
        <v>42</v>
      </c>
      <c r="B417" s="13" t="s">
        <v>137</v>
      </c>
      <c r="C417" s="5"/>
      <c r="D417" s="5"/>
      <c r="E417" s="5"/>
      <c r="F417" s="51"/>
      <c r="G417" s="78"/>
      <c r="H417" s="51"/>
      <c r="I417" s="53" t="s">
        <v>264</v>
      </c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</row>
    <row r="418" spans="1:39" s="6" customFormat="1" ht="9.75" customHeight="1" x14ac:dyDescent="0.2">
      <c r="A418" s="51"/>
      <c r="B418" s="11" t="s">
        <v>4</v>
      </c>
      <c r="C418" s="4">
        <f>SUM(C419:C424)</f>
        <v>13350.4</v>
      </c>
      <c r="D418" s="4">
        <f>SUM(D419:D424)</f>
        <v>0</v>
      </c>
      <c r="E418" s="4">
        <f>SUM(E419:E424)</f>
        <v>0</v>
      </c>
      <c r="F418" s="51"/>
      <c r="G418" s="79"/>
      <c r="H418" s="51"/>
      <c r="I418" s="54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</row>
    <row r="419" spans="1:39" s="6" customFormat="1" ht="9.75" customHeight="1" x14ac:dyDescent="0.2">
      <c r="A419" s="51"/>
      <c r="B419" s="11" t="s">
        <v>3</v>
      </c>
      <c r="C419" s="5">
        <v>0</v>
      </c>
      <c r="D419" s="5">
        <v>0</v>
      </c>
      <c r="E419" s="5">
        <v>0</v>
      </c>
      <c r="F419" s="51"/>
      <c r="G419" s="79"/>
      <c r="H419" s="51"/>
      <c r="I419" s="54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</row>
    <row r="420" spans="1:39" s="6" customFormat="1" ht="9.75" customHeight="1" x14ac:dyDescent="0.2">
      <c r="A420" s="51"/>
      <c r="B420" s="11" t="s">
        <v>2</v>
      </c>
      <c r="C420" s="5">
        <v>13350.4</v>
      </c>
      <c r="D420" s="5">
        <v>0</v>
      </c>
      <c r="E420" s="5">
        <v>0</v>
      </c>
      <c r="F420" s="51"/>
      <c r="G420" s="79"/>
      <c r="H420" s="51"/>
      <c r="I420" s="54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</row>
    <row r="421" spans="1:39" s="6" customFormat="1" ht="9.75" customHeight="1" x14ac:dyDescent="0.2">
      <c r="A421" s="51"/>
      <c r="B421" s="11" t="s">
        <v>1</v>
      </c>
      <c r="C421" s="5">
        <v>0</v>
      </c>
      <c r="D421" s="5">
        <v>0</v>
      </c>
      <c r="E421" s="5">
        <v>0</v>
      </c>
      <c r="F421" s="51"/>
      <c r="G421" s="79"/>
      <c r="H421" s="51"/>
      <c r="I421" s="54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</row>
    <row r="422" spans="1:39" s="6" customFormat="1" ht="9.75" customHeight="1" x14ac:dyDescent="0.2">
      <c r="A422" s="51"/>
      <c r="B422" s="11" t="s">
        <v>0</v>
      </c>
      <c r="C422" s="5">
        <v>0</v>
      </c>
      <c r="D422" s="5">
        <v>0</v>
      </c>
      <c r="E422" s="5">
        <v>0</v>
      </c>
      <c r="F422" s="51"/>
      <c r="G422" s="79"/>
      <c r="H422" s="51"/>
      <c r="I422" s="54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</row>
    <row r="423" spans="1:39" s="6" customFormat="1" ht="9.75" customHeight="1" x14ac:dyDescent="0.2">
      <c r="A423" s="51"/>
      <c r="B423" s="11" t="s">
        <v>111</v>
      </c>
      <c r="C423" s="5">
        <v>0</v>
      </c>
      <c r="D423" s="5">
        <v>0</v>
      </c>
      <c r="E423" s="5">
        <v>0</v>
      </c>
      <c r="F423" s="51"/>
      <c r="G423" s="79"/>
      <c r="H423" s="51"/>
      <c r="I423" s="54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</row>
    <row r="424" spans="1:39" s="6" customFormat="1" ht="9.75" customHeight="1" x14ac:dyDescent="0.2">
      <c r="A424" s="51"/>
      <c r="B424" s="11" t="s">
        <v>104</v>
      </c>
      <c r="C424" s="5">
        <v>0</v>
      </c>
      <c r="D424" s="5">
        <v>0</v>
      </c>
      <c r="E424" s="5">
        <v>0</v>
      </c>
      <c r="F424" s="51"/>
      <c r="G424" s="80"/>
      <c r="H424" s="51"/>
      <c r="I424" s="54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</row>
    <row r="425" spans="1:39" s="6" customFormat="1" ht="22.5" customHeight="1" x14ac:dyDescent="0.2">
      <c r="A425" s="53" t="s">
        <v>97</v>
      </c>
      <c r="B425" s="13" t="s">
        <v>170</v>
      </c>
      <c r="C425" s="5"/>
      <c r="D425" s="5"/>
      <c r="E425" s="5"/>
      <c r="F425" s="51"/>
      <c r="G425" s="51"/>
      <c r="H425" s="60"/>
      <c r="I425" s="53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</row>
    <row r="426" spans="1:39" s="6" customFormat="1" ht="13.5" customHeight="1" x14ac:dyDescent="0.2">
      <c r="A426" s="54"/>
      <c r="B426" s="11" t="s">
        <v>4</v>
      </c>
      <c r="C426" s="4">
        <f>SUM(C427:C432)</f>
        <v>2824</v>
      </c>
      <c r="D426" s="4">
        <f>SUM(D427:D432)</f>
        <v>0</v>
      </c>
      <c r="E426" s="4">
        <f>SUM(E427:E432)</f>
        <v>0</v>
      </c>
      <c r="F426" s="51"/>
      <c r="G426" s="51"/>
      <c r="H426" s="60"/>
      <c r="I426" s="54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</row>
    <row r="427" spans="1:39" s="6" customFormat="1" ht="13.5" customHeight="1" x14ac:dyDescent="0.2">
      <c r="A427" s="54"/>
      <c r="B427" s="11" t="s">
        <v>3</v>
      </c>
      <c r="C427" s="5">
        <v>0</v>
      </c>
      <c r="D427" s="5">
        <v>0</v>
      </c>
      <c r="E427" s="5">
        <v>0</v>
      </c>
      <c r="F427" s="51"/>
      <c r="G427" s="51"/>
      <c r="H427" s="60"/>
      <c r="I427" s="54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</row>
    <row r="428" spans="1:39" s="6" customFormat="1" ht="13.5" customHeight="1" x14ac:dyDescent="0.2">
      <c r="A428" s="54"/>
      <c r="B428" s="11" t="s">
        <v>2</v>
      </c>
      <c r="C428" s="5">
        <v>2000</v>
      </c>
      <c r="D428" s="5">
        <v>0</v>
      </c>
      <c r="E428" s="5">
        <v>0</v>
      </c>
      <c r="F428" s="51"/>
      <c r="G428" s="51"/>
      <c r="H428" s="60"/>
      <c r="I428" s="54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</row>
    <row r="429" spans="1:39" s="6" customFormat="1" ht="13.5" customHeight="1" x14ac:dyDescent="0.2">
      <c r="A429" s="54"/>
      <c r="B429" s="11" t="s">
        <v>1</v>
      </c>
      <c r="C429" s="5">
        <v>422.3</v>
      </c>
      <c r="D429" s="5">
        <v>0</v>
      </c>
      <c r="E429" s="5">
        <v>0</v>
      </c>
      <c r="F429" s="51"/>
      <c r="G429" s="51"/>
      <c r="H429" s="60"/>
      <c r="I429" s="54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</row>
    <row r="430" spans="1:39" s="6" customFormat="1" ht="13.5" customHeight="1" x14ac:dyDescent="0.2">
      <c r="A430" s="54"/>
      <c r="B430" s="11" t="s">
        <v>0</v>
      </c>
      <c r="C430" s="5">
        <v>0</v>
      </c>
      <c r="D430" s="5">
        <v>0</v>
      </c>
      <c r="E430" s="5">
        <v>0</v>
      </c>
      <c r="F430" s="51"/>
      <c r="G430" s="51"/>
      <c r="H430" s="60"/>
      <c r="I430" s="54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</row>
    <row r="431" spans="1:39" s="6" customFormat="1" ht="13.5" customHeight="1" x14ac:dyDescent="0.2">
      <c r="A431" s="54"/>
      <c r="B431" s="11" t="s">
        <v>111</v>
      </c>
      <c r="C431" s="5">
        <v>0</v>
      </c>
      <c r="D431" s="5">
        <v>0</v>
      </c>
      <c r="E431" s="5">
        <v>0</v>
      </c>
      <c r="F431" s="51"/>
      <c r="G431" s="51"/>
      <c r="H431" s="60"/>
      <c r="I431" s="54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</row>
    <row r="432" spans="1:39" s="6" customFormat="1" ht="13.5" customHeight="1" x14ac:dyDescent="0.2">
      <c r="A432" s="54"/>
      <c r="B432" s="11" t="s">
        <v>104</v>
      </c>
      <c r="C432" s="5">
        <v>401.7</v>
      </c>
      <c r="D432" s="5">
        <v>0</v>
      </c>
      <c r="E432" s="5">
        <v>0</v>
      </c>
      <c r="F432" s="51"/>
      <c r="G432" s="51"/>
      <c r="H432" s="60"/>
      <c r="I432" s="54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</row>
    <row r="433" spans="1:39" s="6" customFormat="1" ht="9.75" customHeight="1" x14ac:dyDescent="0.2">
      <c r="A433" s="61" t="s">
        <v>38</v>
      </c>
      <c r="B433" s="61"/>
      <c r="C433" s="61"/>
      <c r="D433" s="61"/>
      <c r="E433" s="61"/>
      <c r="F433" s="61"/>
      <c r="G433" s="61"/>
      <c r="H433" s="61"/>
      <c r="I433" s="61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</row>
    <row r="434" spans="1:39" s="6" customFormat="1" ht="9" customHeight="1" x14ac:dyDescent="0.2">
      <c r="A434" s="62"/>
      <c r="B434" s="11" t="s">
        <v>112</v>
      </c>
      <c r="C434" s="25">
        <f>SUM(C435:C440)</f>
        <v>28669.5</v>
      </c>
      <c r="D434" s="25">
        <f>SUM(D435:D440)</f>
        <v>0</v>
      </c>
      <c r="E434" s="25">
        <f>SUM(E435:E440)</f>
        <v>0</v>
      </c>
      <c r="F434" s="62"/>
      <c r="G434" s="62"/>
      <c r="H434" s="62"/>
      <c r="I434" s="6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</row>
    <row r="435" spans="1:39" s="6" customFormat="1" ht="9" customHeight="1" x14ac:dyDescent="0.2">
      <c r="A435" s="62"/>
      <c r="B435" s="11" t="s">
        <v>3</v>
      </c>
      <c r="C435" s="25">
        <f>C443</f>
        <v>0</v>
      </c>
      <c r="D435" s="25">
        <f t="shared" ref="D435:E435" si="52">D443</f>
        <v>0</v>
      </c>
      <c r="E435" s="25">
        <f t="shared" si="52"/>
        <v>0</v>
      </c>
      <c r="F435" s="62"/>
      <c r="G435" s="62"/>
      <c r="H435" s="62"/>
      <c r="I435" s="6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</row>
    <row r="436" spans="1:39" s="6" customFormat="1" ht="9" customHeight="1" x14ac:dyDescent="0.2">
      <c r="A436" s="62"/>
      <c r="B436" s="11" t="s">
        <v>2</v>
      </c>
      <c r="C436" s="25">
        <f t="shared" ref="C436:E436" si="53">C444</f>
        <v>28000</v>
      </c>
      <c r="D436" s="25">
        <f t="shared" si="53"/>
        <v>0</v>
      </c>
      <c r="E436" s="25">
        <f t="shared" si="53"/>
        <v>0</v>
      </c>
      <c r="F436" s="62"/>
      <c r="G436" s="62"/>
      <c r="H436" s="62"/>
      <c r="I436" s="6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</row>
    <row r="437" spans="1:39" s="6" customFormat="1" ht="9" customHeight="1" x14ac:dyDescent="0.2">
      <c r="A437" s="62"/>
      <c r="B437" s="11" t="s">
        <v>1</v>
      </c>
      <c r="C437" s="25">
        <f t="shared" ref="C437:E437" si="54">C445</f>
        <v>0</v>
      </c>
      <c r="D437" s="25">
        <f t="shared" si="54"/>
        <v>0</v>
      </c>
      <c r="E437" s="25">
        <f t="shared" si="54"/>
        <v>0</v>
      </c>
      <c r="F437" s="62"/>
      <c r="G437" s="62"/>
      <c r="H437" s="62"/>
      <c r="I437" s="6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</row>
    <row r="438" spans="1:39" s="6" customFormat="1" ht="9" customHeight="1" x14ac:dyDescent="0.2">
      <c r="A438" s="62"/>
      <c r="B438" s="11" t="s">
        <v>0</v>
      </c>
      <c r="C438" s="25">
        <f t="shared" ref="C438:E438" si="55">C446</f>
        <v>0</v>
      </c>
      <c r="D438" s="25">
        <f t="shared" si="55"/>
        <v>0</v>
      </c>
      <c r="E438" s="25">
        <f t="shared" si="55"/>
        <v>0</v>
      </c>
      <c r="F438" s="62"/>
      <c r="G438" s="62"/>
      <c r="H438" s="62"/>
      <c r="I438" s="6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</row>
    <row r="439" spans="1:39" s="6" customFormat="1" ht="9" customHeight="1" x14ac:dyDescent="0.2">
      <c r="A439" s="62"/>
      <c r="B439" s="11" t="s">
        <v>111</v>
      </c>
      <c r="C439" s="25">
        <f t="shared" ref="C439:E439" si="56">C447</f>
        <v>0</v>
      </c>
      <c r="D439" s="25">
        <f t="shared" si="56"/>
        <v>0</v>
      </c>
      <c r="E439" s="25">
        <f t="shared" si="56"/>
        <v>0</v>
      </c>
      <c r="F439" s="62"/>
      <c r="G439" s="62"/>
      <c r="H439" s="62"/>
      <c r="I439" s="6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</row>
    <row r="440" spans="1:39" s="6" customFormat="1" ht="9" customHeight="1" x14ac:dyDescent="0.2">
      <c r="A440" s="62"/>
      <c r="B440" s="11" t="s">
        <v>104</v>
      </c>
      <c r="C440" s="25">
        <f t="shared" ref="C440:E440" si="57">C448</f>
        <v>669.5</v>
      </c>
      <c r="D440" s="25">
        <f t="shared" si="57"/>
        <v>0</v>
      </c>
      <c r="E440" s="25">
        <f t="shared" si="57"/>
        <v>0</v>
      </c>
      <c r="F440" s="62"/>
      <c r="G440" s="62"/>
      <c r="H440" s="62"/>
      <c r="I440" s="6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</row>
    <row r="441" spans="1:39" s="6" customFormat="1" ht="30.75" customHeight="1" x14ac:dyDescent="0.2">
      <c r="A441" s="53" t="s">
        <v>37</v>
      </c>
      <c r="B441" s="12" t="s">
        <v>169</v>
      </c>
      <c r="C441" s="4"/>
      <c r="D441" s="4"/>
      <c r="E441" s="4"/>
      <c r="F441" s="51"/>
      <c r="G441" s="51"/>
      <c r="H441" s="51"/>
      <c r="I441" s="53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</row>
    <row r="442" spans="1:39" s="6" customFormat="1" ht="9.75" customHeight="1" x14ac:dyDescent="0.2">
      <c r="A442" s="54"/>
      <c r="B442" s="11" t="s">
        <v>4</v>
      </c>
      <c r="C442" s="4">
        <f>SUM(C443:C448)</f>
        <v>28669.5</v>
      </c>
      <c r="D442" s="4">
        <f>SUM(D443:D448)</f>
        <v>0</v>
      </c>
      <c r="E442" s="4">
        <f>SUM(E443:E448)</f>
        <v>0</v>
      </c>
      <c r="F442" s="51"/>
      <c r="G442" s="51"/>
      <c r="H442" s="51"/>
      <c r="I442" s="54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</row>
    <row r="443" spans="1:39" s="6" customFormat="1" ht="9.75" customHeight="1" x14ac:dyDescent="0.2">
      <c r="A443" s="54"/>
      <c r="B443" s="11" t="s">
        <v>3</v>
      </c>
      <c r="C443" s="4">
        <f t="shared" ref="C443:E448" si="58">C452+C461</f>
        <v>0</v>
      </c>
      <c r="D443" s="4">
        <f t="shared" si="58"/>
        <v>0</v>
      </c>
      <c r="E443" s="4">
        <f t="shared" si="58"/>
        <v>0</v>
      </c>
      <c r="F443" s="51"/>
      <c r="G443" s="51"/>
      <c r="H443" s="51"/>
      <c r="I443" s="54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</row>
    <row r="444" spans="1:39" s="6" customFormat="1" ht="9.75" customHeight="1" x14ac:dyDescent="0.2">
      <c r="A444" s="54"/>
      <c r="B444" s="11" t="s">
        <v>2</v>
      </c>
      <c r="C444" s="4">
        <f t="shared" si="58"/>
        <v>28000</v>
      </c>
      <c r="D444" s="4">
        <f t="shared" si="58"/>
        <v>0</v>
      </c>
      <c r="E444" s="4">
        <f t="shared" si="58"/>
        <v>0</v>
      </c>
      <c r="F444" s="51"/>
      <c r="G444" s="51"/>
      <c r="H444" s="51"/>
      <c r="I444" s="54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</row>
    <row r="445" spans="1:39" s="6" customFormat="1" ht="9.75" customHeight="1" x14ac:dyDescent="0.2">
      <c r="A445" s="54"/>
      <c r="B445" s="11" t="s">
        <v>1</v>
      </c>
      <c r="C445" s="4">
        <f t="shared" si="58"/>
        <v>0</v>
      </c>
      <c r="D445" s="4">
        <f t="shared" si="58"/>
        <v>0</v>
      </c>
      <c r="E445" s="4">
        <f t="shared" si="58"/>
        <v>0</v>
      </c>
      <c r="F445" s="51"/>
      <c r="G445" s="51"/>
      <c r="H445" s="51"/>
      <c r="I445" s="54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</row>
    <row r="446" spans="1:39" s="6" customFormat="1" ht="9.75" customHeight="1" x14ac:dyDescent="0.2">
      <c r="A446" s="54"/>
      <c r="B446" s="11" t="s">
        <v>0</v>
      </c>
      <c r="C446" s="4">
        <f t="shared" si="58"/>
        <v>0</v>
      </c>
      <c r="D446" s="4">
        <f t="shared" si="58"/>
        <v>0</v>
      </c>
      <c r="E446" s="4">
        <f t="shared" si="58"/>
        <v>0</v>
      </c>
      <c r="F446" s="51"/>
      <c r="G446" s="51"/>
      <c r="H446" s="51"/>
      <c r="I446" s="54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</row>
    <row r="447" spans="1:39" s="6" customFormat="1" ht="9.75" customHeight="1" x14ac:dyDescent="0.2">
      <c r="A447" s="54"/>
      <c r="B447" s="11" t="s">
        <v>111</v>
      </c>
      <c r="C447" s="4">
        <f t="shared" si="58"/>
        <v>0</v>
      </c>
      <c r="D447" s="4">
        <f t="shared" si="58"/>
        <v>0</v>
      </c>
      <c r="E447" s="4">
        <f t="shared" si="58"/>
        <v>0</v>
      </c>
      <c r="F447" s="51"/>
      <c r="G447" s="51"/>
      <c r="H447" s="51"/>
      <c r="I447" s="54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</row>
    <row r="448" spans="1:39" s="6" customFormat="1" ht="9.75" customHeight="1" x14ac:dyDescent="0.2">
      <c r="A448" s="54"/>
      <c r="B448" s="11" t="s">
        <v>104</v>
      </c>
      <c r="C448" s="4">
        <f t="shared" si="58"/>
        <v>669.5</v>
      </c>
      <c r="D448" s="4">
        <f t="shared" si="58"/>
        <v>0</v>
      </c>
      <c r="E448" s="4">
        <f t="shared" si="58"/>
        <v>0</v>
      </c>
      <c r="F448" s="51"/>
      <c r="G448" s="51"/>
      <c r="H448" s="51"/>
      <c r="I448" s="54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</row>
    <row r="449" spans="1:39" s="6" customFormat="1" ht="78.75" customHeight="1" x14ac:dyDescent="0.2">
      <c r="A449" s="55"/>
      <c r="B449" s="29" t="s">
        <v>238</v>
      </c>
      <c r="C449" s="5"/>
      <c r="D449" s="5"/>
      <c r="E449" s="5"/>
      <c r="F449" s="48" t="s">
        <v>7</v>
      </c>
      <c r="G449" s="48"/>
      <c r="H449" s="48" t="s">
        <v>7</v>
      </c>
      <c r="I449" s="55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</row>
    <row r="450" spans="1:39" s="6" customFormat="1" ht="20.25" customHeight="1" x14ac:dyDescent="0.2">
      <c r="A450" s="51" t="s">
        <v>36</v>
      </c>
      <c r="B450" s="14" t="s">
        <v>141</v>
      </c>
      <c r="C450" s="4"/>
      <c r="D450" s="4"/>
      <c r="E450" s="4"/>
      <c r="F450" s="53"/>
      <c r="G450" s="53"/>
      <c r="H450" s="53"/>
      <c r="I450" s="53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</row>
    <row r="451" spans="1:39" s="6" customFormat="1" ht="9.75" customHeight="1" x14ac:dyDescent="0.2">
      <c r="A451" s="51"/>
      <c r="B451" s="11" t="s">
        <v>4</v>
      </c>
      <c r="C451" s="4">
        <f>SUM(C452:C457)</f>
        <v>20369.5</v>
      </c>
      <c r="D451" s="4">
        <f>SUM(D452:D457)</f>
        <v>0</v>
      </c>
      <c r="E451" s="4">
        <f>SUM(E452:E457)</f>
        <v>0</v>
      </c>
      <c r="F451" s="54"/>
      <c r="G451" s="54"/>
      <c r="H451" s="54"/>
      <c r="I451" s="54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</row>
    <row r="452" spans="1:39" s="6" customFormat="1" ht="9.75" customHeight="1" x14ac:dyDescent="0.2">
      <c r="A452" s="51"/>
      <c r="B452" s="11" t="s">
        <v>3</v>
      </c>
      <c r="C452" s="5">
        <v>0</v>
      </c>
      <c r="D452" s="5">
        <v>0</v>
      </c>
      <c r="E452" s="5">
        <v>0</v>
      </c>
      <c r="F452" s="54"/>
      <c r="G452" s="54"/>
      <c r="H452" s="54"/>
      <c r="I452" s="54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</row>
    <row r="453" spans="1:39" s="6" customFormat="1" ht="9.75" customHeight="1" x14ac:dyDescent="0.2">
      <c r="A453" s="51"/>
      <c r="B453" s="11" t="s">
        <v>2</v>
      </c>
      <c r="C453" s="5">
        <v>20000</v>
      </c>
      <c r="D453" s="5">
        <v>0</v>
      </c>
      <c r="E453" s="5">
        <v>0</v>
      </c>
      <c r="F453" s="54"/>
      <c r="G453" s="54"/>
      <c r="H453" s="54"/>
      <c r="I453" s="54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</row>
    <row r="454" spans="1:39" s="6" customFormat="1" ht="9.75" customHeight="1" x14ac:dyDescent="0.2">
      <c r="A454" s="51"/>
      <c r="B454" s="11" t="s">
        <v>1</v>
      </c>
      <c r="C454" s="5">
        <v>0</v>
      </c>
      <c r="D454" s="5">
        <v>0</v>
      </c>
      <c r="E454" s="5">
        <v>0</v>
      </c>
      <c r="F454" s="54"/>
      <c r="G454" s="54"/>
      <c r="H454" s="54"/>
      <c r="I454" s="54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</row>
    <row r="455" spans="1:39" s="6" customFormat="1" ht="9.75" customHeight="1" x14ac:dyDescent="0.2">
      <c r="A455" s="51"/>
      <c r="B455" s="11" t="s">
        <v>0</v>
      </c>
      <c r="C455" s="5">
        <v>0</v>
      </c>
      <c r="D455" s="5">
        <v>0</v>
      </c>
      <c r="E455" s="5">
        <v>0</v>
      </c>
      <c r="F455" s="54"/>
      <c r="G455" s="54"/>
      <c r="H455" s="54"/>
      <c r="I455" s="54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</row>
    <row r="456" spans="1:39" s="6" customFormat="1" ht="9.75" customHeight="1" x14ac:dyDescent="0.2">
      <c r="A456" s="51"/>
      <c r="B456" s="11" t="s">
        <v>111</v>
      </c>
      <c r="C456" s="5">
        <v>0</v>
      </c>
      <c r="D456" s="5">
        <v>0</v>
      </c>
      <c r="E456" s="5">
        <v>0</v>
      </c>
      <c r="F456" s="54"/>
      <c r="G456" s="54"/>
      <c r="H456" s="54"/>
      <c r="I456" s="54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</row>
    <row r="457" spans="1:39" s="6" customFormat="1" ht="9.75" customHeight="1" x14ac:dyDescent="0.2">
      <c r="A457" s="51"/>
      <c r="B457" s="11" t="s">
        <v>104</v>
      </c>
      <c r="C457" s="5">
        <v>369.5</v>
      </c>
      <c r="D457" s="5">
        <v>0</v>
      </c>
      <c r="E457" s="5">
        <v>0</v>
      </c>
      <c r="F457" s="54"/>
      <c r="G457" s="54"/>
      <c r="H457" s="54"/>
      <c r="I457" s="54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</row>
    <row r="458" spans="1:39" s="6" customFormat="1" ht="9.75" customHeight="1" x14ac:dyDescent="0.2">
      <c r="A458" s="51"/>
      <c r="B458" s="11" t="s">
        <v>114</v>
      </c>
      <c r="C458" s="5">
        <f>C452+C453</f>
        <v>20000</v>
      </c>
      <c r="D458" s="5">
        <f>D452+D453</f>
        <v>0</v>
      </c>
      <c r="E458" s="5">
        <f>E452+E453</f>
        <v>0</v>
      </c>
      <c r="F458" s="55"/>
      <c r="G458" s="55"/>
      <c r="H458" s="55"/>
      <c r="I458" s="55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</row>
    <row r="459" spans="1:39" s="6" customFormat="1" ht="33.75" customHeight="1" x14ac:dyDescent="0.2">
      <c r="A459" s="51" t="s">
        <v>35</v>
      </c>
      <c r="B459" s="12" t="s">
        <v>168</v>
      </c>
      <c r="C459" s="4"/>
      <c r="D459" s="4"/>
      <c r="E459" s="4"/>
      <c r="F459" s="53"/>
      <c r="G459" s="53"/>
      <c r="H459" s="53"/>
      <c r="I459" s="53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</row>
    <row r="460" spans="1:39" s="6" customFormat="1" ht="9" customHeight="1" x14ac:dyDescent="0.2">
      <c r="A460" s="51"/>
      <c r="B460" s="11" t="s">
        <v>4</v>
      </c>
      <c r="C460" s="4">
        <f>SUM(C461:C466)</f>
        <v>8300</v>
      </c>
      <c r="D460" s="4">
        <f>SUM(D461:D466)</f>
        <v>0</v>
      </c>
      <c r="E460" s="4">
        <f>SUM(E461:E466)</f>
        <v>0</v>
      </c>
      <c r="F460" s="54"/>
      <c r="G460" s="54"/>
      <c r="H460" s="54"/>
      <c r="I460" s="54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</row>
    <row r="461" spans="1:39" s="6" customFormat="1" ht="9" customHeight="1" x14ac:dyDescent="0.2">
      <c r="A461" s="51"/>
      <c r="B461" s="11" t="s">
        <v>3</v>
      </c>
      <c r="C461" s="5">
        <v>0</v>
      </c>
      <c r="D461" s="4">
        <v>0</v>
      </c>
      <c r="E461" s="4">
        <v>0</v>
      </c>
      <c r="F461" s="54"/>
      <c r="G461" s="54"/>
      <c r="H461" s="54"/>
      <c r="I461" s="54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</row>
    <row r="462" spans="1:39" s="6" customFormat="1" ht="9" customHeight="1" x14ac:dyDescent="0.2">
      <c r="A462" s="51"/>
      <c r="B462" s="11" t="s">
        <v>2</v>
      </c>
      <c r="C462" s="5">
        <v>8000</v>
      </c>
      <c r="D462" s="4">
        <v>0</v>
      </c>
      <c r="E462" s="4">
        <v>0</v>
      </c>
      <c r="F462" s="54"/>
      <c r="G462" s="54"/>
      <c r="H462" s="54"/>
      <c r="I462" s="54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</row>
    <row r="463" spans="1:39" s="6" customFormat="1" ht="9" customHeight="1" x14ac:dyDescent="0.2">
      <c r="A463" s="51"/>
      <c r="B463" s="11" t="s">
        <v>1</v>
      </c>
      <c r="C463" s="4">
        <v>0</v>
      </c>
      <c r="D463" s="4">
        <v>0</v>
      </c>
      <c r="E463" s="4">
        <v>0</v>
      </c>
      <c r="F463" s="54"/>
      <c r="G463" s="54"/>
      <c r="H463" s="54"/>
      <c r="I463" s="54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</row>
    <row r="464" spans="1:39" s="6" customFormat="1" ht="9" customHeight="1" x14ac:dyDescent="0.2">
      <c r="A464" s="51"/>
      <c r="B464" s="11" t="s">
        <v>0</v>
      </c>
      <c r="C464" s="4">
        <v>0</v>
      </c>
      <c r="D464" s="4">
        <v>0</v>
      </c>
      <c r="E464" s="4">
        <v>0</v>
      </c>
      <c r="F464" s="54"/>
      <c r="G464" s="54"/>
      <c r="H464" s="54"/>
      <c r="I464" s="54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</row>
    <row r="465" spans="1:39" s="6" customFormat="1" ht="9" customHeight="1" x14ac:dyDescent="0.2">
      <c r="A465" s="51"/>
      <c r="B465" s="11" t="s">
        <v>111</v>
      </c>
      <c r="C465" s="4">
        <v>0</v>
      </c>
      <c r="D465" s="4">
        <v>0</v>
      </c>
      <c r="E465" s="4">
        <v>0</v>
      </c>
      <c r="F465" s="54"/>
      <c r="G465" s="54"/>
      <c r="H465" s="54"/>
      <c r="I465" s="54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</row>
    <row r="466" spans="1:39" s="6" customFormat="1" ht="9" customHeight="1" x14ac:dyDescent="0.2">
      <c r="A466" s="51"/>
      <c r="B466" s="11" t="s">
        <v>104</v>
      </c>
      <c r="C466" s="4">
        <v>300</v>
      </c>
      <c r="D466" s="4">
        <v>0</v>
      </c>
      <c r="E466" s="4">
        <v>0</v>
      </c>
      <c r="F466" s="54"/>
      <c r="G466" s="54"/>
      <c r="H466" s="54"/>
      <c r="I466" s="54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</row>
    <row r="467" spans="1:39" s="6" customFormat="1" ht="9.75" customHeight="1" x14ac:dyDescent="0.2">
      <c r="A467" s="51"/>
      <c r="B467" s="11" t="s">
        <v>114</v>
      </c>
      <c r="C467" s="4">
        <f>C461+C462</f>
        <v>8000</v>
      </c>
      <c r="D467" s="4">
        <f>D461+D462</f>
        <v>0</v>
      </c>
      <c r="E467" s="4">
        <f>E461+E462</f>
        <v>0</v>
      </c>
      <c r="F467" s="55"/>
      <c r="G467" s="55"/>
      <c r="H467" s="55"/>
      <c r="I467" s="55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</row>
    <row r="468" spans="1:39" s="6" customFormat="1" ht="10.5" customHeight="1" x14ac:dyDescent="0.2">
      <c r="A468" s="61" t="s">
        <v>115</v>
      </c>
      <c r="B468" s="61"/>
      <c r="C468" s="61"/>
      <c r="D468" s="61"/>
      <c r="E468" s="61"/>
      <c r="F468" s="61"/>
      <c r="G468" s="61"/>
      <c r="H468" s="61"/>
      <c r="I468" s="61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</row>
    <row r="469" spans="1:39" s="6" customFormat="1" ht="10.5" customHeight="1" x14ac:dyDescent="0.2">
      <c r="A469" s="62"/>
      <c r="B469" s="11" t="s">
        <v>112</v>
      </c>
      <c r="C469" s="31">
        <f>SUM(C470:C475)</f>
        <v>15196.1</v>
      </c>
      <c r="D469" s="31">
        <f>SUM(D470:D475)</f>
        <v>1118.3889999999999</v>
      </c>
      <c r="E469" s="31">
        <f>SUM(E470:E475)</f>
        <v>1118.3889999999999</v>
      </c>
      <c r="F469" s="81"/>
      <c r="G469" s="62"/>
      <c r="H469" s="62"/>
      <c r="I469" s="6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</row>
    <row r="470" spans="1:39" s="6" customFormat="1" ht="10.5" customHeight="1" x14ac:dyDescent="0.2">
      <c r="A470" s="62"/>
      <c r="B470" s="11" t="s">
        <v>3</v>
      </c>
      <c r="C470" s="31">
        <f>C478+C529</f>
        <v>0</v>
      </c>
      <c r="D470" s="31">
        <f t="shared" ref="D470:E470" si="59">D478+D529</f>
        <v>0</v>
      </c>
      <c r="E470" s="31">
        <f t="shared" si="59"/>
        <v>0</v>
      </c>
      <c r="F470" s="62"/>
      <c r="G470" s="62"/>
      <c r="H470" s="62"/>
      <c r="I470" s="6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</row>
    <row r="471" spans="1:39" s="6" customFormat="1" ht="10.5" customHeight="1" x14ac:dyDescent="0.2">
      <c r="A471" s="62"/>
      <c r="B471" s="11" t="s">
        <v>2</v>
      </c>
      <c r="C471" s="31">
        <f t="shared" ref="C471:E471" si="60">C479+C530</f>
        <v>14300</v>
      </c>
      <c r="D471" s="31">
        <f t="shared" si="60"/>
        <v>1118.3889999999999</v>
      </c>
      <c r="E471" s="31">
        <f t="shared" si="60"/>
        <v>1118.3889999999999</v>
      </c>
      <c r="F471" s="62"/>
      <c r="G471" s="62"/>
      <c r="H471" s="62"/>
      <c r="I471" s="6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</row>
    <row r="472" spans="1:39" s="6" customFormat="1" ht="10.5" customHeight="1" x14ac:dyDescent="0.2">
      <c r="A472" s="62"/>
      <c r="B472" s="11" t="s">
        <v>1</v>
      </c>
      <c r="C472" s="31">
        <f t="shared" ref="C472:E472" si="61">C480+C531</f>
        <v>154.5</v>
      </c>
      <c r="D472" s="31">
        <f t="shared" si="61"/>
        <v>0</v>
      </c>
      <c r="E472" s="31">
        <f t="shared" si="61"/>
        <v>0</v>
      </c>
      <c r="F472" s="62"/>
      <c r="G472" s="62"/>
      <c r="H472" s="62"/>
      <c r="I472" s="6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</row>
    <row r="473" spans="1:39" s="6" customFormat="1" ht="10.5" customHeight="1" x14ac:dyDescent="0.2">
      <c r="A473" s="62"/>
      <c r="B473" s="11" t="s">
        <v>0</v>
      </c>
      <c r="C473" s="31">
        <f t="shared" ref="C473:E473" si="62">C481+C532</f>
        <v>0</v>
      </c>
      <c r="D473" s="31">
        <f t="shared" si="62"/>
        <v>0</v>
      </c>
      <c r="E473" s="31">
        <f t="shared" si="62"/>
        <v>0</v>
      </c>
      <c r="F473" s="62"/>
      <c r="G473" s="62"/>
      <c r="H473" s="62"/>
      <c r="I473" s="6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</row>
    <row r="474" spans="1:39" s="6" customFormat="1" ht="10.5" customHeight="1" x14ac:dyDescent="0.2">
      <c r="A474" s="62"/>
      <c r="B474" s="11" t="s">
        <v>111</v>
      </c>
      <c r="C474" s="31">
        <f t="shared" ref="C474:E474" si="63">C482+C533</f>
        <v>0</v>
      </c>
      <c r="D474" s="31">
        <f t="shared" si="63"/>
        <v>0</v>
      </c>
      <c r="E474" s="31">
        <f t="shared" si="63"/>
        <v>0</v>
      </c>
      <c r="F474" s="62"/>
      <c r="G474" s="62"/>
      <c r="H474" s="62"/>
      <c r="I474" s="6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</row>
    <row r="475" spans="1:39" s="6" customFormat="1" ht="10.5" customHeight="1" x14ac:dyDescent="0.2">
      <c r="A475" s="62"/>
      <c r="B475" s="11" t="s">
        <v>104</v>
      </c>
      <c r="C475" s="31">
        <f t="shared" ref="C475:E475" si="64">C483+C534</f>
        <v>741.6</v>
      </c>
      <c r="D475" s="31">
        <f t="shared" si="64"/>
        <v>0</v>
      </c>
      <c r="E475" s="31">
        <f t="shared" si="64"/>
        <v>0</v>
      </c>
      <c r="F475" s="62"/>
      <c r="G475" s="62"/>
      <c r="H475" s="62"/>
      <c r="I475" s="6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</row>
    <row r="476" spans="1:39" s="6" customFormat="1" ht="19.5" x14ac:dyDescent="0.2">
      <c r="A476" s="51" t="s">
        <v>32</v>
      </c>
      <c r="B476" s="12" t="s">
        <v>166</v>
      </c>
      <c r="C476" s="30"/>
      <c r="D476" s="30"/>
      <c r="E476" s="30"/>
      <c r="F476" s="51" t="s">
        <v>250</v>
      </c>
      <c r="G476" s="51"/>
      <c r="H476" s="51"/>
      <c r="I476" s="51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</row>
    <row r="477" spans="1:39" s="6" customFormat="1" ht="10.5" customHeight="1" x14ac:dyDescent="0.2">
      <c r="A477" s="51"/>
      <c r="B477" s="11" t="s">
        <v>4</v>
      </c>
      <c r="C477" s="30">
        <f>SUM(C478:C483)</f>
        <v>5500</v>
      </c>
      <c r="D477" s="30">
        <f>SUM(D478:D483)</f>
        <v>1000</v>
      </c>
      <c r="E477" s="30">
        <f>SUM(E478:E483)</f>
        <v>1000</v>
      </c>
      <c r="F477" s="51"/>
      <c r="G477" s="51"/>
      <c r="H477" s="51"/>
      <c r="I477" s="51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</row>
    <row r="478" spans="1:39" s="6" customFormat="1" ht="10.5" customHeight="1" x14ac:dyDescent="0.2">
      <c r="A478" s="51"/>
      <c r="B478" s="11" t="s">
        <v>3</v>
      </c>
      <c r="C478" s="30">
        <f t="shared" ref="C478:E483" si="65">C486+C495+C504+C513+C521</f>
        <v>0</v>
      </c>
      <c r="D478" s="30">
        <f t="shared" si="65"/>
        <v>0</v>
      </c>
      <c r="E478" s="30">
        <f t="shared" si="65"/>
        <v>0</v>
      </c>
      <c r="F478" s="51"/>
      <c r="G478" s="51"/>
      <c r="H478" s="51"/>
      <c r="I478" s="51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</row>
    <row r="479" spans="1:39" s="6" customFormat="1" ht="10.5" customHeight="1" x14ac:dyDescent="0.2">
      <c r="A479" s="51"/>
      <c r="B479" s="11" t="s">
        <v>2</v>
      </c>
      <c r="C479" s="30">
        <f t="shared" si="65"/>
        <v>5500</v>
      </c>
      <c r="D479" s="30">
        <f t="shared" si="65"/>
        <v>1000</v>
      </c>
      <c r="E479" s="30">
        <f t="shared" si="65"/>
        <v>1000</v>
      </c>
      <c r="F479" s="51"/>
      <c r="G479" s="51"/>
      <c r="H479" s="51"/>
      <c r="I479" s="51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</row>
    <row r="480" spans="1:39" s="6" customFormat="1" ht="10.5" customHeight="1" x14ac:dyDescent="0.2">
      <c r="A480" s="51"/>
      <c r="B480" s="11" t="s">
        <v>1</v>
      </c>
      <c r="C480" s="30">
        <f t="shared" si="65"/>
        <v>0</v>
      </c>
      <c r="D480" s="30">
        <f t="shared" si="65"/>
        <v>0</v>
      </c>
      <c r="E480" s="30">
        <f t="shared" si="65"/>
        <v>0</v>
      </c>
      <c r="F480" s="51"/>
      <c r="G480" s="51"/>
      <c r="H480" s="51"/>
      <c r="I480" s="51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</row>
    <row r="481" spans="1:39" s="6" customFormat="1" ht="10.5" customHeight="1" x14ac:dyDescent="0.2">
      <c r="A481" s="51"/>
      <c r="B481" s="11" t="s">
        <v>0</v>
      </c>
      <c r="C481" s="30">
        <f t="shared" si="65"/>
        <v>0</v>
      </c>
      <c r="D481" s="30">
        <f t="shared" si="65"/>
        <v>0</v>
      </c>
      <c r="E481" s="30">
        <f t="shared" si="65"/>
        <v>0</v>
      </c>
      <c r="F481" s="51"/>
      <c r="G481" s="51"/>
      <c r="H481" s="51"/>
      <c r="I481" s="51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</row>
    <row r="482" spans="1:39" s="6" customFormat="1" ht="10.5" customHeight="1" x14ac:dyDescent="0.2">
      <c r="A482" s="51"/>
      <c r="B482" s="11" t="s">
        <v>111</v>
      </c>
      <c r="C482" s="30">
        <f t="shared" si="65"/>
        <v>0</v>
      </c>
      <c r="D482" s="30">
        <f t="shared" si="65"/>
        <v>0</v>
      </c>
      <c r="E482" s="30">
        <f t="shared" si="65"/>
        <v>0</v>
      </c>
      <c r="F482" s="51"/>
      <c r="G482" s="51"/>
      <c r="H482" s="51"/>
      <c r="I482" s="51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</row>
    <row r="483" spans="1:39" s="6" customFormat="1" ht="10.5" customHeight="1" x14ac:dyDescent="0.2">
      <c r="A483" s="51"/>
      <c r="B483" s="11" t="s">
        <v>104</v>
      </c>
      <c r="C483" s="30">
        <f t="shared" si="65"/>
        <v>0</v>
      </c>
      <c r="D483" s="30">
        <f t="shared" si="65"/>
        <v>0</v>
      </c>
      <c r="E483" s="30">
        <f t="shared" si="65"/>
        <v>0</v>
      </c>
      <c r="F483" s="51"/>
      <c r="G483" s="51"/>
      <c r="H483" s="51"/>
      <c r="I483" s="51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</row>
    <row r="484" spans="1:39" s="2" customFormat="1" ht="60.75" customHeight="1" x14ac:dyDescent="0.2">
      <c r="A484" s="51" t="s">
        <v>31</v>
      </c>
      <c r="B484" s="13" t="s">
        <v>143</v>
      </c>
      <c r="C484" s="30"/>
      <c r="D484" s="30"/>
      <c r="E484" s="30"/>
      <c r="F484" s="53"/>
      <c r="G484" s="53"/>
      <c r="H484" s="78"/>
      <c r="I484" s="53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</row>
    <row r="485" spans="1:39" s="2" customFormat="1" ht="11.25" customHeight="1" x14ac:dyDescent="0.2">
      <c r="A485" s="51"/>
      <c r="B485" s="11" t="s">
        <v>4</v>
      </c>
      <c r="C485" s="30">
        <f>SUM(C486:C491)</f>
        <v>300</v>
      </c>
      <c r="D485" s="30">
        <f>SUM(D486:D491)</f>
        <v>0</v>
      </c>
      <c r="E485" s="30">
        <f>SUM(E486:E491)</f>
        <v>0</v>
      </c>
      <c r="F485" s="54"/>
      <c r="G485" s="54"/>
      <c r="H485" s="79"/>
      <c r="I485" s="54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</row>
    <row r="486" spans="1:39" s="2" customFormat="1" ht="11.25" customHeight="1" x14ac:dyDescent="0.2">
      <c r="A486" s="51"/>
      <c r="B486" s="11" t="s">
        <v>3</v>
      </c>
      <c r="C486" s="3">
        <v>0</v>
      </c>
      <c r="D486" s="3">
        <v>0</v>
      </c>
      <c r="E486" s="3">
        <v>0</v>
      </c>
      <c r="F486" s="54"/>
      <c r="G486" s="54"/>
      <c r="H486" s="79"/>
      <c r="I486" s="54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</row>
    <row r="487" spans="1:39" s="2" customFormat="1" ht="11.25" customHeight="1" x14ac:dyDescent="0.2">
      <c r="A487" s="51"/>
      <c r="B487" s="11" t="s">
        <v>30</v>
      </c>
      <c r="C487" s="3">
        <v>300</v>
      </c>
      <c r="D487" s="3">
        <v>0</v>
      </c>
      <c r="E487" s="3">
        <v>0</v>
      </c>
      <c r="F487" s="54"/>
      <c r="G487" s="54"/>
      <c r="H487" s="79"/>
      <c r="I487" s="54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</row>
    <row r="488" spans="1:39" s="2" customFormat="1" ht="11.25" customHeight="1" x14ac:dyDescent="0.2">
      <c r="A488" s="51"/>
      <c r="B488" s="11" t="s">
        <v>1</v>
      </c>
      <c r="C488" s="3">
        <v>0</v>
      </c>
      <c r="D488" s="3">
        <v>0</v>
      </c>
      <c r="E488" s="3">
        <v>0</v>
      </c>
      <c r="F488" s="54"/>
      <c r="G488" s="54"/>
      <c r="H488" s="79"/>
      <c r="I488" s="54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</row>
    <row r="489" spans="1:39" s="2" customFormat="1" ht="11.25" customHeight="1" x14ac:dyDescent="0.2">
      <c r="A489" s="51"/>
      <c r="B489" s="11" t="s">
        <v>0</v>
      </c>
      <c r="C489" s="3">
        <v>0</v>
      </c>
      <c r="D489" s="3">
        <v>0</v>
      </c>
      <c r="E489" s="3">
        <v>0</v>
      </c>
      <c r="F489" s="54"/>
      <c r="G489" s="54"/>
      <c r="H489" s="79"/>
      <c r="I489" s="54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</row>
    <row r="490" spans="1:39" s="2" customFormat="1" ht="11.25" customHeight="1" x14ac:dyDescent="0.2">
      <c r="A490" s="51"/>
      <c r="B490" s="11" t="s">
        <v>111</v>
      </c>
      <c r="C490" s="3">
        <v>0</v>
      </c>
      <c r="D490" s="3">
        <v>0</v>
      </c>
      <c r="E490" s="3">
        <v>0</v>
      </c>
      <c r="F490" s="54"/>
      <c r="G490" s="54"/>
      <c r="H490" s="79"/>
      <c r="I490" s="54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</row>
    <row r="491" spans="1:39" s="2" customFormat="1" ht="11.25" customHeight="1" x14ac:dyDescent="0.2">
      <c r="A491" s="51"/>
      <c r="B491" s="11" t="s">
        <v>104</v>
      </c>
      <c r="C491" s="3">
        <v>0</v>
      </c>
      <c r="D491" s="3">
        <v>0</v>
      </c>
      <c r="E491" s="3">
        <v>0</v>
      </c>
      <c r="F491" s="54"/>
      <c r="G491" s="54"/>
      <c r="H491" s="79"/>
      <c r="I491" s="54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</row>
    <row r="492" spans="1:39" s="2" customFormat="1" ht="11.25" customHeight="1" x14ac:dyDescent="0.2">
      <c r="A492" s="51"/>
      <c r="B492" s="11" t="s">
        <v>113</v>
      </c>
      <c r="C492" s="3">
        <f>C487</f>
        <v>300</v>
      </c>
      <c r="D492" s="3">
        <f>D487</f>
        <v>0</v>
      </c>
      <c r="E492" s="3">
        <f>E487</f>
        <v>0</v>
      </c>
      <c r="F492" s="55"/>
      <c r="G492" s="55"/>
      <c r="H492" s="80"/>
      <c r="I492" s="55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</row>
    <row r="493" spans="1:39" s="2" customFormat="1" ht="42.75" customHeight="1" x14ac:dyDescent="0.2">
      <c r="A493" s="53" t="s">
        <v>29</v>
      </c>
      <c r="B493" s="14" t="s">
        <v>144</v>
      </c>
      <c r="C493" s="30"/>
      <c r="D493" s="30"/>
      <c r="E493" s="30"/>
      <c r="F493" s="53"/>
      <c r="G493" s="53"/>
      <c r="H493" s="78"/>
      <c r="I493" s="53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</row>
    <row r="494" spans="1:39" s="2" customFormat="1" ht="11.25" customHeight="1" x14ac:dyDescent="0.2">
      <c r="A494" s="54"/>
      <c r="B494" s="11" t="s">
        <v>4</v>
      </c>
      <c r="C494" s="30">
        <f>SUM(C495:C500)</f>
        <v>600</v>
      </c>
      <c r="D494" s="30">
        <f>SUM(D495:D500)</f>
        <v>0</v>
      </c>
      <c r="E494" s="30">
        <f>SUM(E495:E500)</f>
        <v>0</v>
      </c>
      <c r="F494" s="54"/>
      <c r="G494" s="54"/>
      <c r="H494" s="79"/>
      <c r="I494" s="54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</row>
    <row r="495" spans="1:39" s="2" customFormat="1" ht="11.25" customHeight="1" x14ac:dyDescent="0.2">
      <c r="A495" s="54"/>
      <c r="B495" s="11" t="s">
        <v>3</v>
      </c>
      <c r="C495" s="3">
        <v>0</v>
      </c>
      <c r="D495" s="3">
        <v>0</v>
      </c>
      <c r="E495" s="3">
        <v>0</v>
      </c>
      <c r="F495" s="54"/>
      <c r="G495" s="54"/>
      <c r="H495" s="79"/>
      <c r="I495" s="54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</row>
    <row r="496" spans="1:39" s="2" customFormat="1" ht="11.25" customHeight="1" x14ac:dyDescent="0.2">
      <c r="A496" s="54"/>
      <c r="B496" s="11" t="s">
        <v>2</v>
      </c>
      <c r="C496" s="3">
        <v>600</v>
      </c>
      <c r="D496" s="3">
        <v>0</v>
      </c>
      <c r="E496" s="3">
        <v>0</v>
      </c>
      <c r="F496" s="54"/>
      <c r="G496" s="54"/>
      <c r="H496" s="79"/>
      <c r="I496" s="54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</row>
    <row r="497" spans="1:39" s="2" customFormat="1" ht="11.25" customHeight="1" x14ac:dyDescent="0.2">
      <c r="A497" s="54"/>
      <c r="B497" s="11" t="s">
        <v>1</v>
      </c>
      <c r="C497" s="3">
        <v>0</v>
      </c>
      <c r="D497" s="3">
        <v>0</v>
      </c>
      <c r="E497" s="3">
        <v>0</v>
      </c>
      <c r="F497" s="54"/>
      <c r="G497" s="54"/>
      <c r="H497" s="79"/>
      <c r="I497" s="54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</row>
    <row r="498" spans="1:39" s="2" customFormat="1" ht="11.25" customHeight="1" x14ac:dyDescent="0.2">
      <c r="A498" s="54"/>
      <c r="B498" s="11" t="s">
        <v>0</v>
      </c>
      <c r="C498" s="3">
        <v>0</v>
      </c>
      <c r="D498" s="3">
        <v>0</v>
      </c>
      <c r="E498" s="3">
        <v>0</v>
      </c>
      <c r="F498" s="54"/>
      <c r="G498" s="54"/>
      <c r="H498" s="79"/>
      <c r="I498" s="54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</row>
    <row r="499" spans="1:39" s="2" customFormat="1" ht="11.25" customHeight="1" x14ac:dyDescent="0.2">
      <c r="A499" s="54"/>
      <c r="B499" s="11" t="s">
        <v>111</v>
      </c>
      <c r="C499" s="3">
        <v>0</v>
      </c>
      <c r="D499" s="3">
        <v>0</v>
      </c>
      <c r="E499" s="3">
        <v>0</v>
      </c>
      <c r="F499" s="54"/>
      <c r="G499" s="54"/>
      <c r="H499" s="79"/>
      <c r="I499" s="54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</row>
    <row r="500" spans="1:39" s="2" customFormat="1" ht="11.25" customHeight="1" x14ac:dyDescent="0.2">
      <c r="A500" s="54"/>
      <c r="B500" s="11" t="s">
        <v>104</v>
      </c>
      <c r="C500" s="3">
        <v>0</v>
      </c>
      <c r="D500" s="3">
        <v>0</v>
      </c>
      <c r="E500" s="3">
        <v>0</v>
      </c>
      <c r="F500" s="54"/>
      <c r="G500" s="54"/>
      <c r="H500" s="79"/>
      <c r="I500" s="54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</row>
    <row r="501" spans="1:39" s="2" customFormat="1" ht="11.25" customHeight="1" x14ac:dyDescent="0.2">
      <c r="A501" s="54"/>
      <c r="B501" s="11" t="s">
        <v>113</v>
      </c>
      <c r="C501" s="3">
        <f>C496</f>
        <v>600</v>
      </c>
      <c r="D501" s="3">
        <f>D496</f>
        <v>0</v>
      </c>
      <c r="E501" s="3">
        <f>E496</f>
        <v>0</v>
      </c>
      <c r="F501" s="55"/>
      <c r="G501" s="55"/>
      <c r="H501" s="80"/>
      <c r="I501" s="55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</row>
    <row r="502" spans="1:39" s="2" customFormat="1" ht="39" x14ac:dyDescent="0.2">
      <c r="A502" s="53" t="s">
        <v>28</v>
      </c>
      <c r="B502" s="14" t="s">
        <v>145</v>
      </c>
      <c r="C502" s="30"/>
      <c r="D502" s="30"/>
      <c r="E502" s="30"/>
      <c r="F502" s="78"/>
      <c r="G502" s="78"/>
      <c r="H502" s="78"/>
      <c r="I502" s="53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</row>
    <row r="503" spans="1:39" s="2" customFormat="1" ht="11.25" customHeight="1" x14ac:dyDescent="0.2">
      <c r="A503" s="54"/>
      <c r="B503" s="11" t="s">
        <v>4</v>
      </c>
      <c r="C503" s="4">
        <f>SUM(C504:C509)</f>
        <v>0</v>
      </c>
      <c r="D503" s="4">
        <f>SUM(D504:D509)</f>
        <v>0</v>
      </c>
      <c r="E503" s="4">
        <f>SUM(E504:E509)</f>
        <v>0</v>
      </c>
      <c r="F503" s="79"/>
      <c r="G503" s="79"/>
      <c r="H503" s="79"/>
      <c r="I503" s="54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</row>
    <row r="504" spans="1:39" s="2" customFormat="1" ht="11.25" customHeight="1" x14ac:dyDescent="0.2">
      <c r="A504" s="54"/>
      <c r="B504" s="11" t="s">
        <v>3</v>
      </c>
      <c r="C504" s="5">
        <v>0</v>
      </c>
      <c r="D504" s="5">
        <v>0</v>
      </c>
      <c r="E504" s="5">
        <v>0</v>
      </c>
      <c r="F504" s="79"/>
      <c r="G504" s="79"/>
      <c r="H504" s="79"/>
      <c r="I504" s="54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</row>
    <row r="505" spans="1:39" s="2" customFormat="1" ht="11.25" customHeight="1" x14ac:dyDescent="0.2">
      <c r="A505" s="54"/>
      <c r="B505" s="11" t="s">
        <v>27</v>
      </c>
      <c r="C505" s="5">
        <v>0</v>
      </c>
      <c r="D505" s="5">
        <v>0</v>
      </c>
      <c r="E505" s="5">
        <v>0</v>
      </c>
      <c r="F505" s="79"/>
      <c r="G505" s="79"/>
      <c r="H505" s="79"/>
      <c r="I505" s="54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</row>
    <row r="506" spans="1:39" s="2" customFormat="1" ht="11.25" customHeight="1" x14ac:dyDescent="0.2">
      <c r="A506" s="54"/>
      <c r="B506" s="11" t="s">
        <v>1</v>
      </c>
      <c r="C506" s="5">
        <v>0</v>
      </c>
      <c r="D506" s="5">
        <v>0</v>
      </c>
      <c r="E506" s="5">
        <v>0</v>
      </c>
      <c r="F506" s="79"/>
      <c r="G506" s="79"/>
      <c r="H506" s="79"/>
      <c r="I506" s="54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</row>
    <row r="507" spans="1:39" s="2" customFormat="1" ht="11.25" customHeight="1" x14ac:dyDescent="0.2">
      <c r="A507" s="54"/>
      <c r="B507" s="11" t="s">
        <v>0</v>
      </c>
      <c r="C507" s="5">
        <v>0</v>
      </c>
      <c r="D507" s="5">
        <v>0</v>
      </c>
      <c r="E507" s="5">
        <v>0</v>
      </c>
      <c r="F507" s="79"/>
      <c r="G507" s="79"/>
      <c r="H507" s="79"/>
      <c r="I507" s="54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</row>
    <row r="508" spans="1:39" s="2" customFormat="1" ht="11.25" customHeight="1" x14ac:dyDescent="0.2">
      <c r="A508" s="54"/>
      <c r="B508" s="11" t="s">
        <v>111</v>
      </c>
      <c r="C508" s="5">
        <v>0</v>
      </c>
      <c r="D508" s="5">
        <v>0</v>
      </c>
      <c r="E508" s="5">
        <v>0</v>
      </c>
      <c r="F508" s="79"/>
      <c r="G508" s="79"/>
      <c r="H508" s="79"/>
      <c r="I508" s="54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</row>
    <row r="509" spans="1:39" s="2" customFormat="1" ht="11.25" customHeight="1" x14ac:dyDescent="0.2">
      <c r="A509" s="54"/>
      <c r="B509" s="11" t="s">
        <v>104</v>
      </c>
      <c r="C509" s="5">
        <v>0</v>
      </c>
      <c r="D509" s="5">
        <v>0</v>
      </c>
      <c r="E509" s="5">
        <v>0</v>
      </c>
      <c r="F509" s="79"/>
      <c r="G509" s="79"/>
      <c r="H509" s="79"/>
      <c r="I509" s="54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</row>
    <row r="510" spans="1:39" s="2" customFormat="1" ht="11.25" customHeight="1" x14ac:dyDescent="0.2">
      <c r="A510" s="55"/>
      <c r="B510" s="11" t="s">
        <v>113</v>
      </c>
      <c r="C510" s="3">
        <f>C505</f>
        <v>0</v>
      </c>
      <c r="D510" s="3">
        <f>D505</f>
        <v>0</v>
      </c>
      <c r="E510" s="3">
        <f>E505</f>
        <v>0</v>
      </c>
      <c r="F510" s="80"/>
      <c r="G510" s="80"/>
      <c r="H510" s="80"/>
      <c r="I510" s="55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</row>
    <row r="511" spans="1:39" s="6" customFormat="1" ht="40.5" customHeight="1" x14ac:dyDescent="0.2">
      <c r="A511" s="53" t="s">
        <v>26</v>
      </c>
      <c r="B511" s="14" t="s">
        <v>146</v>
      </c>
      <c r="C511" s="4"/>
      <c r="D511" s="4"/>
      <c r="E511" s="4"/>
      <c r="F511" s="51" t="s">
        <v>250</v>
      </c>
      <c r="G511" s="51"/>
      <c r="H511" s="51"/>
      <c r="I511" s="51" t="s">
        <v>266</v>
      </c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</row>
    <row r="512" spans="1:39" s="6" customFormat="1" ht="10.5" customHeight="1" x14ac:dyDescent="0.2">
      <c r="A512" s="54"/>
      <c r="B512" s="11" t="s">
        <v>4</v>
      </c>
      <c r="C512" s="4">
        <f>SUM(C513:C518)</f>
        <v>4000</v>
      </c>
      <c r="D512" s="4">
        <f>SUM(D513:D518)</f>
        <v>1000</v>
      </c>
      <c r="E512" s="4">
        <f>SUM(E513:E518)</f>
        <v>1000</v>
      </c>
      <c r="F512" s="52"/>
      <c r="G512" s="52"/>
      <c r="H512" s="52"/>
      <c r="I512" s="51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</row>
    <row r="513" spans="1:39" s="6" customFormat="1" ht="10.5" customHeight="1" x14ac:dyDescent="0.2">
      <c r="A513" s="54"/>
      <c r="B513" s="11" t="s">
        <v>3</v>
      </c>
      <c r="C513" s="5">
        <v>0</v>
      </c>
      <c r="D513" s="5">
        <v>0</v>
      </c>
      <c r="E513" s="5">
        <v>0</v>
      </c>
      <c r="F513" s="52"/>
      <c r="G513" s="52"/>
      <c r="H513" s="52"/>
      <c r="I513" s="51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</row>
    <row r="514" spans="1:39" s="6" customFormat="1" ht="10.5" customHeight="1" x14ac:dyDescent="0.2">
      <c r="A514" s="54"/>
      <c r="B514" s="11" t="s">
        <v>2</v>
      </c>
      <c r="C514" s="5">
        <v>4000</v>
      </c>
      <c r="D514" s="5">
        <v>1000</v>
      </c>
      <c r="E514" s="5">
        <v>1000</v>
      </c>
      <c r="F514" s="52"/>
      <c r="G514" s="52"/>
      <c r="H514" s="52"/>
      <c r="I514" s="51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</row>
    <row r="515" spans="1:39" s="6" customFormat="1" ht="10.5" customHeight="1" x14ac:dyDescent="0.2">
      <c r="A515" s="54"/>
      <c r="B515" s="11" t="s">
        <v>1</v>
      </c>
      <c r="C515" s="5">
        <v>0</v>
      </c>
      <c r="D515" s="5">
        <v>0</v>
      </c>
      <c r="E515" s="5">
        <v>0</v>
      </c>
      <c r="F515" s="52"/>
      <c r="G515" s="52"/>
      <c r="H515" s="52"/>
      <c r="I515" s="51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</row>
    <row r="516" spans="1:39" s="6" customFormat="1" ht="10.5" customHeight="1" x14ac:dyDescent="0.2">
      <c r="A516" s="54"/>
      <c r="B516" s="11" t="s">
        <v>0</v>
      </c>
      <c r="C516" s="5">
        <v>0</v>
      </c>
      <c r="D516" s="5">
        <v>0</v>
      </c>
      <c r="E516" s="5">
        <v>0</v>
      </c>
      <c r="F516" s="52"/>
      <c r="G516" s="52"/>
      <c r="H516" s="52"/>
      <c r="I516" s="51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</row>
    <row r="517" spans="1:39" s="6" customFormat="1" ht="10.5" customHeight="1" x14ac:dyDescent="0.2">
      <c r="A517" s="54"/>
      <c r="B517" s="11" t="s">
        <v>111</v>
      </c>
      <c r="C517" s="5">
        <v>0</v>
      </c>
      <c r="D517" s="5">
        <v>0</v>
      </c>
      <c r="E517" s="5">
        <v>0</v>
      </c>
      <c r="F517" s="52"/>
      <c r="G517" s="52"/>
      <c r="H517" s="52"/>
      <c r="I517" s="51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</row>
    <row r="518" spans="1:39" s="6" customFormat="1" ht="10.5" customHeight="1" x14ac:dyDescent="0.2">
      <c r="A518" s="54"/>
      <c r="B518" s="11" t="s">
        <v>104</v>
      </c>
      <c r="C518" s="5">
        <v>0</v>
      </c>
      <c r="D518" s="5">
        <v>0</v>
      </c>
      <c r="E518" s="5">
        <v>0</v>
      </c>
      <c r="F518" s="52"/>
      <c r="G518" s="52"/>
      <c r="H518" s="52"/>
      <c r="I518" s="51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</row>
    <row r="519" spans="1:39" s="6" customFormat="1" ht="78" x14ac:dyDescent="0.2">
      <c r="A519" s="53" t="s">
        <v>192</v>
      </c>
      <c r="B519" s="14" t="s">
        <v>193</v>
      </c>
      <c r="C519" s="4"/>
      <c r="D519" s="4"/>
      <c r="E519" s="4"/>
      <c r="F519" s="51"/>
      <c r="G519" s="51"/>
      <c r="H519" s="51"/>
      <c r="I519" s="51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</row>
    <row r="520" spans="1:39" s="6" customFormat="1" ht="9.75" customHeight="1" x14ac:dyDescent="0.2">
      <c r="A520" s="54"/>
      <c r="B520" s="11" t="s">
        <v>4</v>
      </c>
      <c r="C520" s="4">
        <f>SUM(C521:C526)</f>
        <v>600</v>
      </c>
      <c r="D520" s="4">
        <f>SUM(D521:D526)</f>
        <v>0</v>
      </c>
      <c r="E520" s="4">
        <f>SUM(E521:E526)</f>
        <v>0</v>
      </c>
      <c r="F520" s="52"/>
      <c r="G520" s="52"/>
      <c r="H520" s="52"/>
      <c r="I520" s="51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</row>
    <row r="521" spans="1:39" s="6" customFormat="1" ht="9.75" customHeight="1" x14ac:dyDescent="0.2">
      <c r="A521" s="54"/>
      <c r="B521" s="11" t="s">
        <v>3</v>
      </c>
      <c r="C521" s="5">
        <v>0</v>
      </c>
      <c r="D521" s="5">
        <v>0</v>
      </c>
      <c r="E521" s="5">
        <v>0</v>
      </c>
      <c r="F521" s="52"/>
      <c r="G521" s="52"/>
      <c r="H521" s="52"/>
      <c r="I521" s="51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</row>
    <row r="522" spans="1:39" s="6" customFormat="1" ht="9.75" customHeight="1" x14ac:dyDescent="0.2">
      <c r="A522" s="54"/>
      <c r="B522" s="11" t="s">
        <v>2</v>
      </c>
      <c r="C522" s="5">
        <v>600</v>
      </c>
      <c r="D522" s="5">
        <v>0</v>
      </c>
      <c r="E522" s="5">
        <v>0</v>
      </c>
      <c r="F522" s="52"/>
      <c r="G522" s="52"/>
      <c r="H522" s="52"/>
      <c r="I522" s="51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</row>
    <row r="523" spans="1:39" s="6" customFormat="1" ht="9.75" customHeight="1" x14ac:dyDescent="0.2">
      <c r="A523" s="54"/>
      <c r="B523" s="11" t="s">
        <v>1</v>
      </c>
      <c r="C523" s="5">
        <v>0</v>
      </c>
      <c r="D523" s="5">
        <v>0</v>
      </c>
      <c r="E523" s="5">
        <v>0</v>
      </c>
      <c r="F523" s="52"/>
      <c r="G523" s="52"/>
      <c r="H523" s="52"/>
      <c r="I523" s="51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</row>
    <row r="524" spans="1:39" s="6" customFormat="1" ht="9.75" customHeight="1" x14ac:dyDescent="0.2">
      <c r="A524" s="54"/>
      <c r="B524" s="11" t="s">
        <v>0</v>
      </c>
      <c r="C524" s="5">
        <v>0</v>
      </c>
      <c r="D524" s="5">
        <v>0</v>
      </c>
      <c r="E524" s="5">
        <v>0</v>
      </c>
      <c r="F524" s="52"/>
      <c r="G524" s="52"/>
      <c r="H524" s="52"/>
      <c r="I524" s="51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</row>
    <row r="525" spans="1:39" s="6" customFormat="1" ht="9.75" customHeight="1" x14ac:dyDescent="0.2">
      <c r="A525" s="54"/>
      <c r="B525" s="11" t="s">
        <v>111</v>
      </c>
      <c r="C525" s="5">
        <v>0</v>
      </c>
      <c r="D525" s="5">
        <v>0</v>
      </c>
      <c r="E525" s="5">
        <v>0</v>
      </c>
      <c r="F525" s="52"/>
      <c r="G525" s="52"/>
      <c r="H525" s="52"/>
      <c r="I525" s="51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</row>
    <row r="526" spans="1:39" s="6" customFormat="1" ht="9.75" customHeight="1" x14ac:dyDescent="0.2">
      <c r="A526" s="54"/>
      <c r="B526" s="11" t="s">
        <v>104</v>
      </c>
      <c r="C526" s="5">
        <v>0</v>
      </c>
      <c r="D526" s="5">
        <v>0</v>
      </c>
      <c r="E526" s="5">
        <v>0</v>
      </c>
      <c r="F526" s="52"/>
      <c r="G526" s="52"/>
      <c r="H526" s="52"/>
      <c r="I526" s="51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</row>
    <row r="527" spans="1:39" s="6" customFormat="1" ht="20.25" customHeight="1" x14ac:dyDescent="0.2">
      <c r="A527" s="51" t="s">
        <v>25</v>
      </c>
      <c r="B527" s="12" t="s">
        <v>165</v>
      </c>
      <c r="C527" s="4"/>
      <c r="D527" s="4"/>
      <c r="E527" s="4"/>
      <c r="F527" s="51" t="s">
        <v>250</v>
      </c>
      <c r="G527" s="51"/>
      <c r="H527" s="51"/>
      <c r="I527" s="51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</row>
    <row r="528" spans="1:39" s="6" customFormat="1" ht="10.5" customHeight="1" x14ac:dyDescent="0.2">
      <c r="A528" s="51"/>
      <c r="B528" s="11" t="s">
        <v>4</v>
      </c>
      <c r="C528" s="4">
        <f>SUM(C529:C534)</f>
        <v>9696.1</v>
      </c>
      <c r="D528" s="4">
        <f>SUM(D529:D534)</f>
        <v>118.389</v>
      </c>
      <c r="E528" s="4">
        <f>SUM(E529:E534)</f>
        <v>118.389</v>
      </c>
      <c r="F528" s="52"/>
      <c r="G528" s="52"/>
      <c r="H528" s="52"/>
      <c r="I528" s="51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</row>
    <row r="529" spans="1:39" s="6" customFormat="1" ht="10.5" customHeight="1" x14ac:dyDescent="0.2">
      <c r="A529" s="51"/>
      <c r="B529" s="11" t="s">
        <v>3</v>
      </c>
      <c r="C529" s="4">
        <f>C537+C545+C553+C561+C570</f>
        <v>0</v>
      </c>
      <c r="D529" s="4">
        <f t="shared" ref="D529:E529" si="66">D537+D545+D553+D561+D570</f>
        <v>0</v>
      </c>
      <c r="E529" s="4">
        <f t="shared" si="66"/>
        <v>0</v>
      </c>
      <c r="F529" s="52"/>
      <c r="G529" s="52"/>
      <c r="H529" s="52"/>
      <c r="I529" s="51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</row>
    <row r="530" spans="1:39" s="6" customFormat="1" ht="10.5" customHeight="1" x14ac:dyDescent="0.2">
      <c r="A530" s="51"/>
      <c r="B530" s="11" t="s">
        <v>2</v>
      </c>
      <c r="C530" s="4">
        <f t="shared" ref="C530:E534" si="67">C538+C546+C554+C562+C571</f>
        <v>8800</v>
      </c>
      <c r="D530" s="4">
        <f t="shared" si="67"/>
        <v>118.389</v>
      </c>
      <c r="E530" s="4">
        <f t="shared" si="67"/>
        <v>118.389</v>
      </c>
      <c r="F530" s="52"/>
      <c r="G530" s="52"/>
      <c r="H530" s="52"/>
      <c r="I530" s="51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</row>
    <row r="531" spans="1:39" s="6" customFormat="1" ht="10.5" customHeight="1" x14ac:dyDescent="0.2">
      <c r="A531" s="51"/>
      <c r="B531" s="11" t="s">
        <v>1</v>
      </c>
      <c r="C531" s="4">
        <f t="shared" si="67"/>
        <v>154.5</v>
      </c>
      <c r="D531" s="4">
        <f t="shared" si="67"/>
        <v>0</v>
      </c>
      <c r="E531" s="4">
        <f t="shared" si="67"/>
        <v>0</v>
      </c>
      <c r="F531" s="52"/>
      <c r="G531" s="52"/>
      <c r="H531" s="52"/>
      <c r="I531" s="51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</row>
    <row r="532" spans="1:39" s="6" customFormat="1" ht="10.5" customHeight="1" x14ac:dyDescent="0.2">
      <c r="A532" s="51"/>
      <c r="B532" s="11" t="s">
        <v>0</v>
      </c>
      <c r="C532" s="4">
        <f t="shared" si="67"/>
        <v>0</v>
      </c>
      <c r="D532" s="4">
        <f t="shared" si="67"/>
        <v>0</v>
      </c>
      <c r="E532" s="4">
        <f t="shared" si="67"/>
        <v>0</v>
      </c>
      <c r="F532" s="52"/>
      <c r="G532" s="52"/>
      <c r="H532" s="52"/>
      <c r="I532" s="51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</row>
    <row r="533" spans="1:39" s="6" customFormat="1" ht="10.5" customHeight="1" x14ac:dyDescent="0.2">
      <c r="A533" s="51"/>
      <c r="B533" s="11" t="s">
        <v>111</v>
      </c>
      <c r="C533" s="4">
        <f t="shared" si="67"/>
        <v>0</v>
      </c>
      <c r="D533" s="4">
        <f t="shared" si="67"/>
        <v>0</v>
      </c>
      <c r="E533" s="4">
        <f t="shared" si="67"/>
        <v>0</v>
      </c>
      <c r="F533" s="52"/>
      <c r="G533" s="52"/>
      <c r="H533" s="52"/>
      <c r="I533" s="51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</row>
    <row r="534" spans="1:39" s="6" customFormat="1" ht="10.5" customHeight="1" x14ac:dyDescent="0.2">
      <c r="A534" s="51"/>
      <c r="B534" s="11" t="s">
        <v>104</v>
      </c>
      <c r="C534" s="4">
        <f t="shared" si="67"/>
        <v>741.6</v>
      </c>
      <c r="D534" s="4">
        <f t="shared" si="67"/>
        <v>0</v>
      </c>
      <c r="E534" s="4">
        <f t="shared" si="67"/>
        <v>0</v>
      </c>
      <c r="F534" s="52"/>
      <c r="G534" s="52"/>
      <c r="H534" s="52"/>
      <c r="I534" s="51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</row>
    <row r="535" spans="1:39" s="6" customFormat="1" ht="23.25" customHeight="1" x14ac:dyDescent="0.2">
      <c r="A535" s="51" t="s">
        <v>24</v>
      </c>
      <c r="B535" s="14" t="s">
        <v>147</v>
      </c>
      <c r="C535" s="4"/>
      <c r="D535" s="4"/>
      <c r="E535" s="4"/>
      <c r="F535" s="51"/>
      <c r="G535" s="51"/>
      <c r="H535" s="82"/>
      <c r="I535" s="51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</row>
    <row r="536" spans="1:39" s="6" customFormat="1" ht="12" customHeight="1" x14ac:dyDescent="0.2">
      <c r="A536" s="51"/>
      <c r="B536" s="11" t="s">
        <v>4</v>
      </c>
      <c r="C536" s="4">
        <f>SUM(C537:C542)</f>
        <v>1341.6</v>
      </c>
      <c r="D536" s="4">
        <f>SUM(D537:D542)</f>
        <v>0</v>
      </c>
      <c r="E536" s="4">
        <f>SUM(E537:E542)</f>
        <v>0</v>
      </c>
      <c r="F536" s="52"/>
      <c r="G536" s="52"/>
      <c r="H536" s="83"/>
      <c r="I536" s="51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</row>
    <row r="537" spans="1:39" s="6" customFormat="1" ht="12" customHeight="1" x14ac:dyDescent="0.2">
      <c r="A537" s="51"/>
      <c r="B537" s="11" t="s">
        <v>3</v>
      </c>
      <c r="C537" s="5">
        <v>0</v>
      </c>
      <c r="D537" s="5">
        <v>0</v>
      </c>
      <c r="E537" s="5">
        <v>0</v>
      </c>
      <c r="F537" s="52"/>
      <c r="G537" s="52"/>
      <c r="H537" s="83"/>
      <c r="I537" s="51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</row>
    <row r="538" spans="1:39" s="6" customFormat="1" ht="12" customHeight="1" x14ac:dyDescent="0.2">
      <c r="A538" s="51"/>
      <c r="B538" s="11" t="s">
        <v>2</v>
      </c>
      <c r="C538" s="5">
        <v>600</v>
      </c>
      <c r="D538" s="5">
        <v>0</v>
      </c>
      <c r="E538" s="5">
        <v>0</v>
      </c>
      <c r="F538" s="52"/>
      <c r="G538" s="52"/>
      <c r="H538" s="83"/>
      <c r="I538" s="51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</row>
    <row r="539" spans="1:39" s="6" customFormat="1" ht="12" customHeight="1" x14ac:dyDescent="0.2">
      <c r="A539" s="51"/>
      <c r="B539" s="11" t="s">
        <v>1</v>
      </c>
      <c r="C539" s="5">
        <v>0</v>
      </c>
      <c r="D539" s="5">
        <v>0</v>
      </c>
      <c r="E539" s="5">
        <v>0</v>
      </c>
      <c r="F539" s="52"/>
      <c r="G539" s="52"/>
      <c r="H539" s="83"/>
      <c r="I539" s="51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</row>
    <row r="540" spans="1:39" s="6" customFormat="1" ht="12" customHeight="1" x14ac:dyDescent="0.2">
      <c r="A540" s="51"/>
      <c r="B540" s="11" t="s">
        <v>0</v>
      </c>
      <c r="C540" s="5">
        <v>0</v>
      </c>
      <c r="D540" s="5">
        <v>0</v>
      </c>
      <c r="E540" s="5">
        <v>0</v>
      </c>
      <c r="F540" s="52"/>
      <c r="G540" s="52"/>
      <c r="H540" s="83"/>
      <c r="I540" s="51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</row>
    <row r="541" spans="1:39" s="6" customFormat="1" ht="12" customHeight="1" x14ac:dyDescent="0.2">
      <c r="A541" s="51"/>
      <c r="B541" s="11" t="s">
        <v>111</v>
      </c>
      <c r="C541" s="5">
        <v>0</v>
      </c>
      <c r="D541" s="5">
        <v>0</v>
      </c>
      <c r="E541" s="5">
        <v>0</v>
      </c>
      <c r="F541" s="52"/>
      <c r="G541" s="52"/>
      <c r="H541" s="83"/>
      <c r="I541" s="51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</row>
    <row r="542" spans="1:39" s="6" customFormat="1" ht="12" customHeight="1" x14ac:dyDescent="0.2">
      <c r="A542" s="51"/>
      <c r="B542" s="11" t="s">
        <v>104</v>
      </c>
      <c r="C542" s="5">
        <v>741.6</v>
      </c>
      <c r="D542" s="5">
        <v>0</v>
      </c>
      <c r="E542" s="5">
        <v>0</v>
      </c>
      <c r="F542" s="52"/>
      <c r="G542" s="52"/>
      <c r="H542" s="83"/>
      <c r="I542" s="51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</row>
    <row r="543" spans="1:39" s="6" customFormat="1" ht="23.25" customHeight="1" x14ac:dyDescent="0.2">
      <c r="A543" s="51" t="s">
        <v>23</v>
      </c>
      <c r="B543" s="14" t="s">
        <v>164</v>
      </c>
      <c r="C543" s="4"/>
      <c r="D543" s="4"/>
      <c r="E543" s="4"/>
      <c r="F543" s="60"/>
      <c r="G543" s="60"/>
      <c r="H543" s="51"/>
      <c r="I543" s="51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</row>
    <row r="544" spans="1:39" s="6" customFormat="1" ht="10.5" customHeight="1" x14ac:dyDescent="0.2">
      <c r="A544" s="51"/>
      <c r="B544" s="11" t="s">
        <v>4</v>
      </c>
      <c r="C544" s="4">
        <f>SUM(C545:C550)</f>
        <v>2000</v>
      </c>
      <c r="D544" s="4">
        <f>SUM(D545:D550)</f>
        <v>0</v>
      </c>
      <c r="E544" s="4">
        <f>SUM(E545:E550)</f>
        <v>0</v>
      </c>
      <c r="F544" s="84"/>
      <c r="G544" s="84"/>
      <c r="H544" s="52"/>
      <c r="I544" s="51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</row>
    <row r="545" spans="1:39" s="6" customFormat="1" ht="10.5" customHeight="1" x14ac:dyDescent="0.2">
      <c r="A545" s="51"/>
      <c r="B545" s="11" t="s">
        <v>3</v>
      </c>
      <c r="C545" s="5">
        <v>0</v>
      </c>
      <c r="D545" s="5">
        <v>0</v>
      </c>
      <c r="E545" s="5">
        <v>0</v>
      </c>
      <c r="F545" s="84"/>
      <c r="G545" s="84"/>
      <c r="H545" s="52"/>
      <c r="I545" s="51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</row>
    <row r="546" spans="1:39" s="6" customFormat="1" ht="10.5" customHeight="1" x14ac:dyDescent="0.2">
      <c r="A546" s="51"/>
      <c r="B546" s="11" t="s">
        <v>2</v>
      </c>
      <c r="C546" s="5">
        <v>2000</v>
      </c>
      <c r="D546" s="5">
        <v>0</v>
      </c>
      <c r="E546" s="5">
        <v>0</v>
      </c>
      <c r="F546" s="84"/>
      <c r="G546" s="84"/>
      <c r="H546" s="52"/>
      <c r="I546" s="51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</row>
    <row r="547" spans="1:39" s="6" customFormat="1" ht="10.5" customHeight="1" x14ac:dyDescent="0.2">
      <c r="A547" s="51"/>
      <c r="B547" s="11" t="s">
        <v>1</v>
      </c>
      <c r="C547" s="5">
        <v>0</v>
      </c>
      <c r="D547" s="5">
        <v>0</v>
      </c>
      <c r="E547" s="5">
        <v>0</v>
      </c>
      <c r="F547" s="84"/>
      <c r="G547" s="84"/>
      <c r="H547" s="52"/>
      <c r="I547" s="51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</row>
    <row r="548" spans="1:39" s="6" customFormat="1" ht="10.5" customHeight="1" x14ac:dyDescent="0.2">
      <c r="A548" s="51"/>
      <c r="B548" s="11" t="s">
        <v>0</v>
      </c>
      <c r="C548" s="5">
        <v>0</v>
      </c>
      <c r="D548" s="5">
        <v>0</v>
      </c>
      <c r="E548" s="5">
        <v>0</v>
      </c>
      <c r="F548" s="84"/>
      <c r="G548" s="84"/>
      <c r="H548" s="52"/>
      <c r="I548" s="51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</row>
    <row r="549" spans="1:39" s="6" customFormat="1" ht="10.5" customHeight="1" x14ac:dyDescent="0.2">
      <c r="A549" s="51"/>
      <c r="B549" s="11" t="s">
        <v>111</v>
      </c>
      <c r="C549" s="5">
        <v>0</v>
      </c>
      <c r="D549" s="5">
        <v>0</v>
      </c>
      <c r="E549" s="5">
        <v>0</v>
      </c>
      <c r="F549" s="84"/>
      <c r="G549" s="84"/>
      <c r="H549" s="52"/>
      <c r="I549" s="51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</row>
    <row r="550" spans="1:39" s="6" customFormat="1" ht="10.5" customHeight="1" x14ac:dyDescent="0.2">
      <c r="A550" s="51"/>
      <c r="B550" s="11" t="s">
        <v>104</v>
      </c>
      <c r="C550" s="5">
        <v>0</v>
      </c>
      <c r="D550" s="5">
        <v>0</v>
      </c>
      <c r="E550" s="5">
        <v>0</v>
      </c>
      <c r="F550" s="84"/>
      <c r="G550" s="84"/>
      <c r="H550" s="52"/>
      <c r="I550" s="51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</row>
    <row r="551" spans="1:39" s="6" customFormat="1" ht="30.75" customHeight="1" x14ac:dyDescent="0.2">
      <c r="A551" s="53" t="s">
        <v>22</v>
      </c>
      <c r="B551" s="14" t="s">
        <v>163</v>
      </c>
      <c r="C551" s="4"/>
      <c r="D551" s="4"/>
      <c r="E551" s="4"/>
      <c r="F551" s="51" t="s">
        <v>250</v>
      </c>
      <c r="G551" s="51"/>
      <c r="H551" s="51"/>
      <c r="I551" s="51" t="s">
        <v>252</v>
      </c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</row>
    <row r="552" spans="1:39" s="6" customFormat="1" ht="12.75" customHeight="1" x14ac:dyDescent="0.2">
      <c r="A552" s="54"/>
      <c r="B552" s="11" t="s">
        <v>4</v>
      </c>
      <c r="C552" s="4">
        <f>SUM(C553:C558)</f>
        <v>4000</v>
      </c>
      <c r="D552" s="4">
        <f>SUM(D553:D558)</f>
        <v>118.389</v>
      </c>
      <c r="E552" s="4">
        <f>SUM(E553:E558)</f>
        <v>118.389</v>
      </c>
      <c r="F552" s="51"/>
      <c r="G552" s="51"/>
      <c r="H552" s="51"/>
      <c r="I552" s="51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</row>
    <row r="553" spans="1:39" s="6" customFormat="1" ht="13.5" customHeight="1" x14ac:dyDescent="0.2">
      <c r="A553" s="54"/>
      <c r="B553" s="11" t="s">
        <v>3</v>
      </c>
      <c r="C553" s="5">
        <v>0</v>
      </c>
      <c r="D553" s="5">
        <v>0</v>
      </c>
      <c r="E553" s="5">
        <v>0</v>
      </c>
      <c r="F553" s="51"/>
      <c r="G553" s="51"/>
      <c r="H553" s="51"/>
      <c r="I553" s="51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</row>
    <row r="554" spans="1:39" s="6" customFormat="1" ht="12.75" customHeight="1" x14ac:dyDescent="0.2">
      <c r="A554" s="54"/>
      <c r="B554" s="11" t="s">
        <v>2</v>
      </c>
      <c r="C554" s="5">
        <v>4000</v>
      </c>
      <c r="D554" s="5">
        <v>118.389</v>
      </c>
      <c r="E554" s="5">
        <v>118.389</v>
      </c>
      <c r="F554" s="51"/>
      <c r="G554" s="51"/>
      <c r="H554" s="51"/>
      <c r="I554" s="51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</row>
    <row r="555" spans="1:39" s="6" customFormat="1" ht="12.75" customHeight="1" x14ac:dyDescent="0.2">
      <c r="A555" s="54"/>
      <c r="B555" s="11" t="s">
        <v>1</v>
      </c>
      <c r="C555" s="5">
        <v>0</v>
      </c>
      <c r="D555" s="5">
        <v>0</v>
      </c>
      <c r="E555" s="5">
        <v>0</v>
      </c>
      <c r="F555" s="51"/>
      <c r="G555" s="51"/>
      <c r="H555" s="51"/>
      <c r="I555" s="51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</row>
    <row r="556" spans="1:39" s="6" customFormat="1" ht="12.75" customHeight="1" x14ac:dyDescent="0.2">
      <c r="A556" s="54"/>
      <c r="B556" s="11" t="s">
        <v>0</v>
      </c>
      <c r="C556" s="5">
        <v>0</v>
      </c>
      <c r="D556" s="5">
        <v>0</v>
      </c>
      <c r="E556" s="5">
        <v>0</v>
      </c>
      <c r="F556" s="51"/>
      <c r="G556" s="51"/>
      <c r="H556" s="51"/>
      <c r="I556" s="51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</row>
    <row r="557" spans="1:39" s="6" customFormat="1" ht="12.75" customHeight="1" x14ac:dyDescent="0.2">
      <c r="A557" s="54"/>
      <c r="B557" s="11" t="s">
        <v>111</v>
      </c>
      <c r="C557" s="5">
        <v>0</v>
      </c>
      <c r="D557" s="5">
        <v>0</v>
      </c>
      <c r="E557" s="5">
        <v>0</v>
      </c>
      <c r="F557" s="51"/>
      <c r="G557" s="51"/>
      <c r="H557" s="51"/>
      <c r="I557" s="51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</row>
    <row r="558" spans="1:39" s="6" customFormat="1" ht="12.75" customHeight="1" x14ac:dyDescent="0.2">
      <c r="A558" s="54"/>
      <c r="B558" s="11" t="s">
        <v>104</v>
      </c>
      <c r="C558" s="5">
        <v>0</v>
      </c>
      <c r="D558" s="5">
        <v>0</v>
      </c>
      <c r="E558" s="5">
        <v>0</v>
      </c>
      <c r="F558" s="51"/>
      <c r="G558" s="51"/>
      <c r="H558" s="51"/>
      <c r="I558" s="51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</row>
    <row r="559" spans="1:39" s="6" customFormat="1" ht="30" customHeight="1" x14ac:dyDescent="0.2">
      <c r="A559" s="53" t="s">
        <v>21</v>
      </c>
      <c r="B559" s="14" t="s">
        <v>162</v>
      </c>
      <c r="C559" s="4"/>
      <c r="D559" s="4"/>
      <c r="E559" s="4"/>
      <c r="F559" s="51"/>
      <c r="G559" s="51"/>
      <c r="H559" s="51"/>
      <c r="I559" s="53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</row>
    <row r="560" spans="1:39" s="6" customFormat="1" ht="12" customHeight="1" x14ac:dyDescent="0.2">
      <c r="A560" s="54"/>
      <c r="B560" s="11" t="s">
        <v>4</v>
      </c>
      <c r="C560" s="4">
        <f>SUM(C561:C566)</f>
        <v>354.5</v>
      </c>
      <c r="D560" s="4">
        <f>SUM(D561:D566)</f>
        <v>0</v>
      </c>
      <c r="E560" s="4">
        <f>SUM(E561:E566)</f>
        <v>0</v>
      </c>
      <c r="F560" s="51"/>
      <c r="G560" s="51"/>
      <c r="H560" s="51"/>
      <c r="I560" s="54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</row>
    <row r="561" spans="1:39" s="6" customFormat="1" ht="12" customHeight="1" x14ac:dyDescent="0.2">
      <c r="A561" s="54"/>
      <c r="B561" s="11" t="s">
        <v>3</v>
      </c>
      <c r="C561" s="5">
        <v>0</v>
      </c>
      <c r="D561" s="5">
        <v>0</v>
      </c>
      <c r="E561" s="5">
        <v>0</v>
      </c>
      <c r="F561" s="51"/>
      <c r="G561" s="51"/>
      <c r="H561" s="51"/>
      <c r="I561" s="54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</row>
    <row r="562" spans="1:39" s="6" customFormat="1" ht="12" customHeight="1" x14ac:dyDescent="0.2">
      <c r="A562" s="54"/>
      <c r="B562" s="11" t="s">
        <v>2</v>
      </c>
      <c r="C562" s="5">
        <v>200</v>
      </c>
      <c r="D562" s="5">
        <v>0</v>
      </c>
      <c r="E562" s="5">
        <v>0</v>
      </c>
      <c r="F562" s="51"/>
      <c r="G562" s="51"/>
      <c r="H562" s="51"/>
      <c r="I562" s="54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</row>
    <row r="563" spans="1:39" s="6" customFormat="1" ht="12" customHeight="1" x14ac:dyDescent="0.2">
      <c r="A563" s="54"/>
      <c r="B563" s="11" t="s">
        <v>1</v>
      </c>
      <c r="C563" s="5">
        <v>154.5</v>
      </c>
      <c r="D563" s="5">
        <v>0</v>
      </c>
      <c r="E563" s="5">
        <v>0</v>
      </c>
      <c r="F563" s="51"/>
      <c r="G563" s="51"/>
      <c r="H563" s="51"/>
      <c r="I563" s="54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</row>
    <row r="564" spans="1:39" s="6" customFormat="1" ht="12" customHeight="1" x14ac:dyDescent="0.2">
      <c r="A564" s="54"/>
      <c r="B564" s="11" t="s">
        <v>0</v>
      </c>
      <c r="C564" s="5">
        <v>0</v>
      </c>
      <c r="D564" s="5">
        <v>0</v>
      </c>
      <c r="E564" s="5">
        <v>0</v>
      </c>
      <c r="F564" s="51"/>
      <c r="G564" s="51"/>
      <c r="H564" s="51"/>
      <c r="I564" s="54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</row>
    <row r="565" spans="1:39" s="6" customFormat="1" ht="12" customHeight="1" x14ac:dyDescent="0.2">
      <c r="A565" s="54"/>
      <c r="B565" s="11" t="s">
        <v>111</v>
      </c>
      <c r="C565" s="5">
        <v>0</v>
      </c>
      <c r="D565" s="5">
        <v>0</v>
      </c>
      <c r="E565" s="5">
        <v>0</v>
      </c>
      <c r="F565" s="51"/>
      <c r="G565" s="51"/>
      <c r="H565" s="51"/>
      <c r="I565" s="54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</row>
    <row r="566" spans="1:39" s="6" customFormat="1" ht="12" customHeight="1" x14ac:dyDescent="0.2">
      <c r="A566" s="54"/>
      <c r="B566" s="11" t="s">
        <v>104</v>
      </c>
      <c r="C566" s="5">
        <v>0</v>
      </c>
      <c r="D566" s="5">
        <v>0</v>
      </c>
      <c r="E566" s="5">
        <v>0</v>
      </c>
      <c r="F566" s="51"/>
      <c r="G566" s="51"/>
      <c r="H566" s="51"/>
      <c r="I566" s="54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</row>
    <row r="567" spans="1:39" s="6" customFormat="1" ht="33.75" customHeight="1" x14ac:dyDescent="0.2">
      <c r="A567" s="55"/>
      <c r="B567" s="11" t="s">
        <v>237</v>
      </c>
      <c r="C567" s="5"/>
      <c r="D567" s="5"/>
      <c r="E567" s="5"/>
      <c r="F567" s="48" t="s">
        <v>7</v>
      </c>
      <c r="G567" s="48"/>
      <c r="H567" s="48" t="s">
        <v>7</v>
      </c>
      <c r="I567" s="55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</row>
    <row r="568" spans="1:39" s="6" customFormat="1" ht="39" x14ac:dyDescent="0.2">
      <c r="A568" s="53" t="s">
        <v>225</v>
      </c>
      <c r="B568" s="14" t="s">
        <v>226</v>
      </c>
      <c r="C568" s="4"/>
      <c r="D568" s="4"/>
      <c r="E568" s="4"/>
      <c r="F568" s="51"/>
      <c r="G568" s="51"/>
      <c r="H568" s="51"/>
      <c r="I568" s="53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</row>
    <row r="569" spans="1:39" s="6" customFormat="1" x14ac:dyDescent="0.2">
      <c r="A569" s="54"/>
      <c r="B569" s="11" t="s">
        <v>4</v>
      </c>
      <c r="C569" s="4">
        <f>SUM(C570:C575)</f>
        <v>2000</v>
      </c>
      <c r="D569" s="4">
        <f>SUM(D570:D575)</f>
        <v>0</v>
      </c>
      <c r="E569" s="4">
        <f>SUM(E570:E575)</f>
        <v>0</v>
      </c>
      <c r="F569" s="51"/>
      <c r="G569" s="51"/>
      <c r="H569" s="51"/>
      <c r="I569" s="54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</row>
    <row r="570" spans="1:39" s="6" customFormat="1" x14ac:dyDescent="0.2">
      <c r="A570" s="54"/>
      <c r="B570" s="11" t="s">
        <v>3</v>
      </c>
      <c r="C570" s="5">
        <v>0</v>
      </c>
      <c r="D570" s="5">
        <v>0</v>
      </c>
      <c r="E570" s="5">
        <v>0</v>
      </c>
      <c r="F570" s="51"/>
      <c r="G570" s="51"/>
      <c r="H570" s="51"/>
      <c r="I570" s="54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</row>
    <row r="571" spans="1:39" s="6" customFormat="1" x14ac:dyDescent="0.2">
      <c r="A571" s="54"/>
      <c r="B571" s="11" t="s">
        <v>2</v>
      </c>
      <c r="C571" s="5">
        <v>2000</v>
      </c>
      <c r="D571" s="5">
        <v>0</v>
      </c>
      <c r="E571" s="5">
        <v>0</v>
      </c>
      <c r="F571" s="51"/>
      <c r="G571" s="51"/>
      <c r="H571" s="51"/>
      <c r="I571" s="54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</row>
    <row r="572" spans="1:39" s="6" customFormat="1" x14ac:dyDescent="0.2">
      <c r="A572" s="54"/>
      <c r="B572" s="11" t="s">
        <v>1</v>
      </c>
      <c r="C572" s="5">
        <v>0</v>
      </c>
      <c r="D572" s="5">
        <v>0</v>
      </c>
      <c r="E572" s="5">
        <v>0</v>
      </c>
      <c r="F572" s="51"/>
      <c r="G572" s="51"/>
      <c r="H572" s="51"/>
      <c r="I572" s="54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</row>
    <row r="573" spans="1:39" s="6" customFormat="1" x14ac:dyDescent="0.2">
      <c r="A573" s="54"/>
      <c r="B573" s="11" t="s">
        <v>0</v>
      </c>
      <c r="C573" s="5">
        <v>0</v>
      </c>
      <c r="D573" s="5">
        <v>0</v>
      </c>
      <c r="E573" s="5">
        <v>0</v>
      </c>
      <c r="F573" s="51"/>
      <c r="G573" s="51"/>
      <c r="H573" s="51"/>
      <c r="I573" s="54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</row>
    <row r="574" spans="1:39" s="6" customFormat="1" x14ac:dyDescent="0.2">
      <c r="A574" s="54"/>
      <c r="B574" s="11" t="s">
        <v>111</v>
      </c>
      <c r="C574" s="5">
        <v>0</v>
      </c>
      <c r="D574" s="5">
        <v>0</v>
      </c>
      <c r="E574" s="5">
        <v>0</v>
      </c>
      <c r="F574" s="51"/>
      <c r="G574" s="51"/>
      <c r="H574" s="51"/>
      <c r="I574" s="54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</row>
    <row r="575" spans="1:39" s="6" customFormat="1" x14ac:dyDescent="0.2">
      <c r="A575" s="54"/>
      <c r="B575" s="11" t="s">
        <v>104</v>
      </c>
      <c r="C575" s="5">
        <v>0</v>
      </c>
      <c r="D575" s="5">
        <v>0</v>
      </c>
      <c r="E575" s="5">
        <v>0</v>
      </c>
      <c r="F575" s="51"/>
      <c r="G575" s="51"/>
      <c r="H575" s="51"/>
      <c r="I575" s="54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</row>
    <row r="576" spans="1:39" s="6" customFormat="1" ht="12.75" customHeight="1" x14ac:dyDescent="0.2">
      <c r="A576" s="85" t="s">
        <v>19</v>
      </c>
      <c r="B576" s="85"/>
      <c r="C576" s="85"/>
      <c r="D576" s="85"/>
      <c r="E576" s="85"/>
      <c r="F576" s="85"/>
      <c r="G576" s="85"/>
      <c r="H576" s="85"/>
      <c r="I576" s="85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</row>
    <row r="577" spans="1:39" s="6" customFormat="1" ht="9.75" customHeight="1" x14ac:dyDescent="0.2">
      <c r="A577" s="62"/>
      <c r="B577" s="11" t="s">
        <v>112</v>
      </c>
      <c r="C577" s="25">
        <f>SUM(C578:C583)</f>
        <v>172062.43400000004</v>
      </c>
      <c r="D577" s="25">
        <f>SUM(D578:D583)</f>
        <v>42210.26842</v>
      </c>
      <c r="E577" s="25">
        <f>SUM(E578:E583)</f>
        <v>41290.219590000001</v>
      </c>
      <c r="F577" s="86"/>
      <c r="G577" s="85"/>
      <c r="H577" s="85"/>
      <c r="I577" s="86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</row>
    <row r="578" spans="1:39" s="6" customFormat="1" ht="9.75" customHeight="1" x14ac:dyDescent="0.2">
      <c r="A578" s="62"/>
      <c r="B578" s="11" t="s">
        <v>3</v>
      </c>
      <c r="C578" s="25">
        <f t="shared" ref="C578:E583" si="68">C586+C598+C614+C622</f>
        <v>0</v>
      </c>
      <c r="D578" s="25">
        <f t="shared" si="68"/>
        <v>0</v>
      </c>
      <c r="E578" s="25">
        <f t="shared" si="68"/>
        <v>0</v>
      </c>
      <c r="F578" s="86"/>
      <c r="G578" s="85"/>
      <c r="H578" s="85"/>
      <c r="I578" s="86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</row>
    <row r="579" spans="1:39" s="6" customFormat="1" ht="9.75" customHeight="1" x14ac:dyDescent="0.2">
      <c r="A579" s="62"/>
      <c r="B579" s="11" t="s">
        <v>2</v>
      </c>
      <c r="C579" s="25">
        <f t="shared" si="68"/>
        <v>172062.43400000004</v>
      </c>
      <c r="D579" s="25">
        <f t="shared" si="68"/>
        <v>42210.26842</v>
      </c>
      <c r="E579" s="25">
        <f t="shared" si="68"/>
        <v>41290.219590000001</v>
      </c>
      <c r="F579" s="86"/>
      <c r="G579" s="85"/>
      <c r="H579" s="85"/>
      <c r="I579" s="86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</row>
    <row r="580" spans="1:39" s="6" customFormat="1" ht="9.75" customHeight="1" x14ac:dyDescent="0.2">
      <c r="A580" s="62"/>
      <c r="B580" s="11" t="s">
        <v>1</v>
      </c>
      <c r="C580" s="25">
        <f t="shared" si="68"/>
        <v>0</v>
      </c>
      <c r="D580" s="25">
        <f t="shared" si="68"/>
        <v>0</v>
      </c>
      <c r="E580" s="25">
        <f t="shared" si="68"/>
        <v>0</v>
      </c>
      <c r="F580" s="86"/>
      <c r="G580" s="85"/>
      <c r="H580" s="85"/>
      <c r="I580" s="86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</row>
    <row r="581" spans="1:39" s="6" customFormat="1" ht="9.75" customHeight="1" x14ac:dyDescent="0.2">
      <c r="A581" s="62"/>
      <c r="B581" s="11" t="s">
        <v>0</v>
      </c>
      <c r="C581" s="25">
        <f t="shared" si="68"/>
        <v>0</v>
      </c>
      <c r="D581" s="25">
        <f t="shared" si="68"/>
        <v>0</v>
      </c>
      <c r="E581" s="25">
        <f t="shared" si="68"/>
        <v>0</v>
      </c>
      <c r="F581" s="86"/>
      <c r="G581" s="85"/>
      <c r="H581" s="85"/>
      <c r="I581" s="86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</row>
    <row r="582" spans="1:39" s="6" customFormat="1" ht="9.75" customHeight="1" x14ac:dyDescent="0.2">
      <c r="A582" s="62"/>
      <c r="B582" s="11" t="s">
        <v>111</v>
      </c>
      <c r="C582" s="25">
        <f t="shared" si="68"/>
        <v>0</v>
      </c>
      <c r="D582" s="25">
        <f t="shared" si="68"/>
        <v>0</v>
      </c>
      <c r="E582" s="25">
        <f t="shared" si="68"/>
        <v>0</v>
      </c>
      <c r="F582" s="86"/>
      <c r="G582" s="85"/>
      <c r="H582" s="85"/>
      <c r="I582" s="86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</row>
    <row r="583" spans="1:39" s="6" customFormat="1" ht="9.75" customHeight="1" x14ac:dyDescent="0.2">
      <c r="A583" s="62"/>
      <c r="B583" s="11" t="s">
        <v>104</v>
      </c>
      <c r="C583" s="25">
        <f t="shared" si="68"/>
        <v>0</v>
      </c>
      <c r="D583" s="25">
        <f t="shared" si="68"/>
        <v>0</v>
      </c>
      <c r="E583" s="25">
        <f t="shared" si="68"/>
        <v>0</v>
      </c>
      <c r="F583" s="86"/>
      <c r="G583" s="85"/>
      <c r="H583" s="85"/>
      <c r="I583" s="86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</row>
    <row r="584" spans="1:39" s="6" customFormat="1" ht="19.5" customHeight="1" x14ac:dyDescent="0.2">
      <c r="A584" s="53" t="s">
        <v>18</v>
      </c>
      <c r="B584" s="12" t="s">
        <v>159</v>
      </c>
      <c r="C584" s="4"/>
      <c r="D584" s="4"/>
      <c r="E584" s="4"/>
      <c r="F584" s="51" t="s">
        <v>247</v>
      </c>
      <c r="G584" s="51"/>
      <c r="H584" s="76"/>
      <c r="I584" s="51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</row>
    <row r="585" spans="1:39" s="6" customFormat="1" ht="10.5" customHeight="1" x14ac:dyDescent="0.2">
      <c r="A585" s="54"/>
      <c r="B585" s="11" t="s">
        <v>4</v>
      </c>
      <c r="C585" s="4">
        <f>SUM(C586:C591)</f>
        <v>145714.39000000001</v>
      </c>
      <c r="D585" s="4">
        <f>SUM(D586:D591)</f>
        <v>36381.216</v>
      </c>
      <c r="E585" s="4">
        <f>SUM(E586:E591)</f>
        <v>36381.216</v>
      </c>
      <c r="F585" s="51"/>
      <c r="G585" s="51"/>
      <c r="H585" s="76"/>
      <c r="I585" s="51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</row>
    <row r="586" spans="1:39" s="6" customFormat="1" ht="10.5" customHeight="1" x14ac:dyDescent="0.2">
      <c r="A586" s="54"/>
      <c r="B586" s="11" t="s">
        <v>3</v>
      </c>
      <c r="C586" s="4">
        <v>0</v>
      </c>
      <c r="D586" s="4">
        <v>0</v>
      </c>
      <c r="E586" s="4">
        <v>0</v>
      </c>
      <c r="F586" s="51"/>
      <c r="G586" s="51"/>
      <c r="H586" s="76"/>
      <c r="I586" s="51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</row>
    <row r="587" spans="1:39" s="6" customFormat="1" ht="10.5" customHeight="1" x14ac:dyDescent="0.2">
      <c r="A587" s="54"/>
      <c r="B587" s="11" t="s">
        <v>2</v>
      </c>
      <c r="C587" s="4">
        <v>145714.39000000001</v>
      </c>
      <c r="D587" s="4">
        <v>36381.216</v>
      </c>
      <c r="E587" s="4">
        <v>36381.216</v>
      </c>
      <c r="F587" s="51"/>
      <c r="G587" s="51"/>
      <c r="H587" s="76"/>
      <c r="I587" s="51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</row>
    <row r="588" spans="1:39" s="6" customFormat="1" ht="10.5" customHeight="1" x14ac:dyDescent="0.2">
      <c r="A588" s="54"/>
      <c r="B588" s="11" t="s">
        <v>1</v>
      </c>
      <c r="C588" s="4">
        <v>0</v>
      </c>
      <c r="D588" s="4">
        <v>0</v>
      </c>
      <c r="E588" s="4">
        <v>0</v>
      </c>
      <c r="F588" s="51"/>
      <c r="G588" s="51"/>
      <c r="H588" s="76"/>
      <c r="I588" s="51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</row>
    <row r="589" spans="1:39" s="6" customFormat="1" ht="10.5" customHeight="1" x14ac:dyDescent="0.2">
      <c r="A589" s="54"/>
      <c r="B589" s="11" t="s">
        <v>0</v>
      </c>
      <c r="C589" s="4">
        <v>0</v>
      </c>
      <c r="D589" s="4">
        <v>0</v>
      </c>
      <c r="E589" s="4">
        <v>0</v>
      </c>
      <c r="F589" s="51"/>
      <c r="G589" s="51"/>
      <c r="H589" s="76"/>
      <c r="I589" s="51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</row>
    <row r="590" spans="1:39" s="6" customFormat="1" ht="10.5" customHeight="1" x14ac:dyDescent="0.2">
      <c r="A590" s="54"/>
      <c r="B590" s="11" t="s">
        <v>111</v>
      </c>
      <c r="C590" s="4">
        <v>0</v>
      </c>
      <c r="D590" s="4">
        <v>0</v>
      </c>
      <c r="E590" s="4">
        <v>0</v>
      </c>
      <c r="F590" s="51"/>
      <c r="G590" s="51"/>
      <c r="H590" s="76"/>
      <c r="I590" s="51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</row>
    <row r="591" spans="1:39" s="6" customFormat="1" ht="10.5" customHeight="1" x14ac:dyDescent="0.2">
      <c r="A591" s="54"/>
      <c r="B591" s="11" t="s">
        <v>104</v>
      </c>
      <c r="C591" s="4">
        <v>0</v>
      </c>
      <c r="D591" s="4">
        <v>0</v>
      </c>
      <c r="E591" s="4">
        <v>0</v>
      </c>
      <c r="F591" s="51"/>
      <c r="G591" s="51"/>
      <c r="H591" s="76"/>
      <c r="I591" s="51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</row>
    <row r="592" spans="1:39" s="6" customFormat="1" ht="68.25" x14ac:dyDescent="0.2">
      <c r="A592" s="54"/>
      <c r="B592" s="11" t="s">
        <v>233</v>
      </c>
      <c r="C592" s="5"/>
      <c r="D592" s="5"/>
      <c r="E592" s="5"/>
      <c r="F592" s="48" t="s">
        <v>7</v>
      </c>
      <c r="G592" s="48" t="s">
        <v>259</v>
      </c>
      <c r="H592" s="48" t="s">
        <v>7</v>
      </c>
      <c r="I592" s="48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</row>
    <row r="593" spans="1:39" s="6" customFormat="1" ht="68.25" x14ac:dyDescent="0.2">
      <c r="A593" s="54"/>
      <c r="B593" s="11" t="s">
        <v>234</v>
      </c>
      <c r="C593" s="5"/>
      <c r="D593" s="5"/>
      <c r="E593" s="5"/>
      <c r="F593" s="48" t="s">
        <v>7</v>
      </c>
      <c r="G593" s="48"/>
      <c r="H593" s="48" t="s">
        <v>7</v>
      </c>
      <c r="I593" s="49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</row>
    <row r="594" spans="1:39" s="6" customFormat="1" ht="68.25" x14ac:dyDescent="0.2">
      <c r="A594" s="54"/>
      <c r="B594" s="11" t="s">
        <v>235</v>
      </c>
      <c r="C594" s="5"/>
      <c r="D594" s="5"/>
      <c r="E594" s="5"/>
      <c r="F594" s="48" t="s">
        <v>7</v>
      </c>
      <c r="G594" s="48"/>
      <c r="H594" s="48" t="s">
        <v>7</v>
      </c>
      <c r="I594" s="49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</row>
    <row r="595" spans="1:39" s="6" customFormat="1" ht="68.25" x14ac:dyDescent="0.2">
      <c r="A595" s="55"/>
      <c r="B595" s="11" t="s">
        <v>236</v>
      </c>
      <c r="C595" s="5"/>
      <c r="D595" s="5"/>
      <c r="E595" s="5"/>
      <c r="F595" s="48" t="s">
        <v>7</v>
      </c>
      <c r="G595" s="48"/>
      <c r="H595" s="48" t="s">
        <v>7</v>
      </c>
      <c r="I595" s="49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</row>
    <row r="596" spans="1:39" s="6" customFormat="1" ht="11.25" customHeight="1" x14ac:dyDescent="0.2">
      <c r="A596" s="51" t="s">
        <v>17</v>
      </c>
      <c r="B596" s="12" t="s">
        <v>160</v>
      </c>
      <c r="C596" s="4"/>
      <c r="D596" s="4"/>
      <c r="E596" s="4"/>
      <c r="F596" s="51" t="s">
        <v>250</v>
      </c>
      <c r="G596" s="51"/>
      <c r="H596" s="51"/>
      <c r="I596" s="53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</row>
    <row r="597" spans="1:39" s="6" customFormat="1" ht="10.5" customHeight="1" x14ac:dyDescent="0.2">
      <c r="A597" s="51"/>
      <c r="B597" s="11" t="s">
        <v>4</v>
      </c>
      <c r="C597" s="4">
        <f>SUM(C598:C603)</f>
        <v>4407.8440000000001</v>
      </c>
      <c r="D597" s="4">
        <f>SUM(D598:D603)</f>
        <v>0</v>
      </c>
      <c r="E597" s="4">
        <f>SUM(E598:E603)</f>
        <v>0</v>
      </c>
      <c r="F597" s="51"/>
      <c r="G597" s="51"/>
      <c r="H597" s="51"/>
      <c r="I597" s="54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</row>
    <row r="598" spans="1:39" s="6" customFormat="1" ht="10.5" customHeight="1" x14ac:dyDescent="0.2">
      <c r="A598" s="51"/>
      <c r="B598" s="11" t="s">
        <v>3</v>
      </c>
      <c r="C598" s="4">
        <f>C606</f>
        <v>0</v>
      </c>
      <c r="D598" s="4">
        <f t="shared" ref="D598:E598" si="69">D606</f>
        <v>0</v>
      </c>
      <c r="E598" s="4">
        <f t="shared" si="69"/>
        <v>0</v>
      </c>
      <c r="F598" s="51"/>
      <c r="G598" s="51"/>
      <c r="H598" s="51"/>
      <c r="I598" s="54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</row>
    <row r="599" spans="1:39" s="6" customFormat="1" ht="10.5" customHeight="1" x14ac:dyDescent="0.2">
      <c r="A599" s="51"/>
      <c r="B599" s="11" t="s">
        <v>2</v>
      </c>
      <c r="C599" s="4">
        <f t="shared" ref="C599:E599" si="70">C607</f>
        <v>4407.8440000000001</v>
      </c>
      <c r="D599" s="4">
        <f t="shared" si="70"/>
        <v>0</v>
      </c>
      <c r="E599" s="4">
        <f t="shared" si="70"/>
        <v>0</v>
      </c>
      <c r="F599" s="51"/>
      <c r="G599" s="51"/>
      <c r="H599" s="51"/>
      <c r="I599" s="54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</row>
    <row r="600" spans="1:39" s="6" customFormat="1" ht="10.5" customHeight="1" x14ac:dyDescent="0.2">
      <c r="A600" s="51"/>
      <c r="B600" s="11" t="s">
        <v>1</v>
      </c>
      <c r="C600" s="4">
        <f t="shared" ref="C600:E600" si="71">C608</f>
        <v>0</v>
      </c>
      <c r="D600" s="4">
        <f t="shared" si="71"/>
        <v>0</v>
      </c>
      <c r="E600" s="4">
        <f t="shared" si="71"/>
        <v>0</v>
      </c>
      <c r="F600" s="51"/>
      <c r="G600" s="51"/>
      <c r="H600" s="51"/>
      <c r="I600" s="54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</row>
    <row r="601" spans="1:39" s="6" customFormat="1" ht="10.5" customHeight="1" x14ac:dyDescent="0.2">
      <c r="A601" s="51"/>
      <c r="B601" s="11" t="s">
        <v>0</v>
      </c>
      <c r="C601" s="4">
        <f t="shared" ref="C601:E601" si="72">C609</f>
        <v>0</v>
      </c>
      <c r="D601" s="4">
        <f t="shared" si="72"/>
        <v>0</v>
      </c>
      <c r="E601" s="4">
        <f t="shared" si="72"/>
        <v>0</v>
      </c>
      <c r="F601" s="51"/>
      <c r="G601" s="51"/>
      <c r="H601" s="51"/>
      <c r="I601" s="54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</row>
    <row r="602" spans="1:39" s="6" customFormat="1" ht="10.5" customHeight="1" x14ac:dyDescent="0.2">
      <c r="A602" s="51"/>
      <c r="B602" s="11" t="s">
        <v>111</v>
      </c>
      <c r="C602" s="4">
        <f t="shared" ref="C602:E602" si="73">C610</f>
        <v>0</v>
      </c>
      <c r="D602" s="4">
        <f t="shared" si="73"/>
        <v>0</v>
      </c>
      <c r="E602" s="4">
        <f t="shared" si="73"/>
        <v>0</v>
      </c>
      <c r="F602" s="51"/>
      <c r="G602" s="51"/>
      <c r="H602" s="51"/>
      <c r="I602" s="54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</row>
    <row r="603" spans="1:39" s="6" customFormat="1" ht="10.5" customHeight="1" x14ac:dyDescent="0.2">
      <c r="A603" s="51"/>
      <c r="B603" s="11" t="s">
        <v>104</v>
      </c>
      <c r="C603" s="4">
        <f t="shared" ref="C603:E603" si="74">C611</f>
        <v>0</v>
      </c>
      <c r="D603" s="4">
        <f t="shared" si="74"/>
        <v>0</v>
      </c>
      <c r="E603" s="4">
        <f t="shared" si="74"/>
        <v>0</v>
      </c>
      <c r="F603" s="51"/>
      <c r="G603" s="51"/>
      <c r="H603" s="51"/>
      <c r="I603" s="54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</row>
    <row r="604" spans="1:39" s="6" customFormat="1" ht="29.25" x14ac:dyDescent="0.2">
      <c r="A604" s="53" t="s">
        <v>16</v>
      </c>
      <c r="B604" s="14" t="s">
        <v>246</v>
      </c>
      <c r="C604" s="4"/>
      <c r="D604" s="4"/>
      <c r="E604" s="4"/>
      <c r="F604" s="53" t="s">
        <v>250</v>
      </c>
      <c r="G604" s="51"/>
      <c r="H604" s="73"/>
      <c r="I604" s="53" t="s">
        <v>267</v>
      </c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</row>
    <row r="605" spans="1:39" s="6" customFormat="1" ht="10.5" customHeight="1" x14ac:dyDescent="0.2">
      <c r="A605" s="54"/>
      <c r="B605" s="11" t="s">
        <v>4</v>
      </c>
      <c r="C605" s="4">
        <f>SUM(C606:C611)</f>
        <v>4407.8440000000001</v>
      </c>
      <c r="D605" s="4">
        <f>SUM(D606:D611)</f>
        <v>0</v>
      </c>
      <c r="E605" s="4">
        <f>SUM(E606:E611)</f>
        <v>0</v>
      </c>
      <c r="F605" s="54"/>
      <c r="G605" s="51"/>
      <c r="H605" s="74"/>
      <c r="I605" s="54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</row>
    <row r="606" spans="1:39" s="6" customFormat="1" ht="10.5" customHeight="1" x14ac:dyDescent="0.2">
      <c r="A606" s="54"/>
      <c r="B606" s="11" t="s">
        <v>3</v>
      </c>
      <c r="C606" s="5">
        <v>0</v>
      </c>
      <c r="D606" s="5">
        <v>0</v>
      </c>
      <c r="E606" s="5">
        <v>0</v>
      </c>
      <c r="F606" s="54"/>
      <c r="G606" s="51"/>
      <c r="H606" s="74"/>
      <c r="I606" s="54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</row>
    <row r="607" spans="1:39" s="6" customFormat="1" ht="10.5" customHeight="1" x14ac:dyDescent="0.2">
      <c r="A607" s="54"/>
      <c r="B607" s="11" t="s">
        <v>2</v>
      </c>
      <c r="C607" s="5">
        <v>4407.8440000000001</v>
      </c>
      <c r="D607" s="5">
        <v>0</v>
      </c>
      <c r="E607" s="5">
        <v>0</v>
      </c>
      <c r="F607" s="54"/>
      <c r="G607" s="51"/>
      <c r="H607" s="74"/>
      <c r="I607" s="54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</row>
    <row r="608" spans="1:39" s="6" customFormat="1" ht="10.5" customHeight="1" x14ac:dyDescent="0.2">
      <c r="A608" s="54"/>
      <c r="B608" s="11" t="s">
        <v>1</v>
      </c>
      <c r="C608" s="5">
        <v>0</v>
      </c>
      <c r="D608" s="5">
        <v>0</v>
      </c>
      <c r="E608" s="5">
        <v>0</v>
      </c>
      <c r="F608" s="54"/>
      <c r="G608" s="51"/>
      <c r="H608" s="74"/>
      <c r="I608" s="54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</row>
    <row r="609" spans="1:39" s="6" customFormat="1" ht="10.5" customHeight="1" x14ac:dyDescent="0.2">
      <c r="A609" s="54"/>
      <c r="B609" s="11" t="s">
        <v>0</v>
      </c>
      <c r="C609" s="5">
        <v>0</v>
      </c>
      <c r="D609" s="5">
        <v>0</v>
      </c>
      <c r="E609" s="5">
        <v>0</v>
      </c>
      <c r="F609" s="54"/>
      <c r="G609" s="51"/>
      <c r="H609" s="74"/>
      <c r="I609" s="54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</row>
    <row r="610" spans="1:39" s="6" customFormat="1" ht="10.5" customHeight="1" x14ac:dyDescent="0.2">
      <c r="A610" s="54"/>
      <c r="B610" s="11" t="s">
        <v>111</v>
      </c>
      <c r="C610" s="5">
        <v>0</v>
      </c>
      <c r="D610" s="5">
        <v>0</v>
      </c>
      <c r="E610" s="5">
        <v>0</v>
      </c>
      <c r="F610" s="54"/>
      <c r="G610" s="51"/>
      <c r="H610" s="74"/>
      <c r="I610" s="54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</row>
    <row r="611" spans="1:39" s="6" customFormat="1" ht="10.5" customHeight="1" x14ac:dyDescent="0.2">
      <c r="A611" s="54"/>
      <c r="B611" s="11" t="s">
        <v>104</v>
      </c>
      <c r="C611" s="5">
        <v>0</v>
      </c>
      <c r="D611" s="5">
        <v>0</v>
      </c>
      <c r="E611" s="5">
        <v>0</v>
      </c>
      <c r="F611" s="55"/>
      <c r="G611" s="51"/>
      <c r="H611" s="75"/>
      <c r="I611" s="55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</row>
    <row r="612" spans="1:39" s="6" customFormat="1" ht="41.25" customHeight="1" x14ac:dyDescent="0.2">
      <c r="A612" s="51" t="s">
        <v>11</v>
      </c>
      <c r="B612" s="12" t="s">
        <v>154</v>
      </c>
      <c r="C612" s="4"/>
      <c r="D612" s="4"/>
      <c r="E612" s="4"/>
      <c r="F612" s="51" t="s">
        <v>247</v>
      </c>
      <c r="G612" s="51"/>
      <c r="H612" s="51"/>
      <c r="I612" s="51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</row>
    <row r="613" spans="1:39" s="6" customFormat="1" ht="9.75" customHeight="1" x14ac:dyDescent="0.2">
      <c r="A613" s="51"/>
      <c r="B613" s="11" t="s">
        <v>4</v>
      </c>
      <c r="C613" s="4">
        <f>SUM(C614:C619)</f>
        <v>3122.1</v>
      </c>
      <c r="D613" s="4">
        <f>SUM(D614:D619)</f>
        <v>504.81058000000002</v>
      </c>
      <c r="E613" s="4">
        <f>SUM(E614:E619)</f>
        <v>504.81058000000002</v>
      </c>
      <c r="F613" s="51"/>
      <c r="G613" s="51"/>
      <c r="H613" s="51"/>
      <c r="I613" s="51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</row>
    <row r="614" spans="1:39" s="6" customFormat="1" ht="9.75" customHeight="1" x14ac:dyDescent="0.2">
      <c r="A614" s="51"/>
      <c r="B614" s="11" t="s">
        <v>3</v>
      </c>
      <c r="C614" s="4">
        <v>0</v>
      </c>
      <c r="D614" s="4">
        <v>0</v>
      </c>
      <c r="E614" s="4">
        <v>0</v>
      </c>
      <c r="F614" s="51"/>
      <c r="G614" s="51"/>
      <c r="H614" s="51"/>
      <c r="I614" s="51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</row>
    <row r="615" spans="1:39" s="6" customFormat="1" ht="9.75" customHeight="1" x14ac:dyDescent="0.2">
      <c r="A615" s="51"/>
      <c r="B615" s="11" t="s">
        <v>2</v>
      </c>
      <c r="C615" s="4">
        <v>3122.1</v>
      </c>
      <c r="D615" s="4">
        <v>504.81058000000002</v>
      </c>
      <c r="E615" s="4">
        <v>504.81058000000002</v>
      </c>
      <c r="F615" s="51"/>
      <c r="G615" s="51"/>
      <c r="H615" s="51"/>
      <c r="I615" s="51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</row>
    <row r="616" spans="1:39" s="6" customFormat="1" ht="9.75" customHeight="1" x14ac:dyDescent="0.2">
      <c r="A616" s="51"/>
      <c r="B616" s="11" t="s">
        <v>1</v>
      </c>
      <c r="C616" s="4">
        <v>0</v>
      </c>
      <c r="D616" s="4">
        <v>0</v>
      </c>
      <c r="E616" s="4">
        <v>0</v>
      </c>
      <c r="F616" s="51"/>
      <c r="G616" s="51"/>
      <c r="H616" s="51"/>
      <c r="I616" s="51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</row>
    <row r="617" spans="1:39" s="6" customFormat="1" ht="9.75" customHeight="1" x14ac:dyDescent="0.2">
      <c r="A617" s="51"/>
      <c r="B617" s="11" t="s">
        <v>0</v>
      </c>
      <c r="C617" s="4">
        <v>0</v>
      </c>
      <c r="D617" s="4">
        <v>0</v>
      </c>
      <c r="E617" s="4">
        <v>0</v>
      </c>
      <c r="F617" s="51"/>
      <c r="G617" s="51"/>
      <c r="H617" s="51"/>
      <c r="I617" s="51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</row>
    <row r="618" spans="1:39" s="6" customFormat="1" ht="9.75" customHeight="1" x14ac:dyDescent="0.2">
      <c r="A618" s="51"/>
      <c r="B618" s="11" t="s">
        <v>111</v>
      </c>
      <c r="C618" s="4">
        <v>0</v>
      </c>
      <c r="D618" s="4">
        <v>0</v>
      </c>
      <c r="E618" s="4">
        <v>0</v>
      </c>
      <c r="F618" s="51"/>
      <c r="G618" s="51"/>
      <c r="H618" s="51"/>
      <c r="I618" s="51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</row>
    <row r="619" spans="1:39" s="6" customFormat="1" ht="9.75" customHeight="1" x14ac:dyDescent="0.2">
      <c r="A619" s="51"/>
      <c r="B619" s="11" t="s">
        <v>104</v>
      </c>
      <c r="C619" s="4">
        <v>0</v>
      </c>
      <c r="D619" s="4">
        <v>0</v>
      </c>
      <c r="E619" s="4">
        <v>0</v>
      </c>
      <c r="F619" s="51"/>
      <c r="G619" s="51"/>
      <c r="H619" s="51"/>
      <c r="I619" s="51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</row>
    <row r="620" spans="1:39" s="6" customFormat="1" ht="9.75" customHeight="1" x14ac:dyDescent="0.2">
      <c r="A620" s="51" t="s">
        <v>10</v>
      </c>
      <c r="B620" s="12" t="s">
        <v>156</v>
      </c>
      <c r="C620" s="4"/>
      <c r="D620" s="4"/>
      <c r="E620" s="4"/>
      <c r="F620" s="51" t="s">
        <v>247</v>
      </c>
      <c r="G620" s="51"/>
      <c r="H620" s="51"/>
      <c r="I620" s="51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</row>
    <row r="621" spans="1:39" s="6" customFormat="1" ht="10.5" customHeight="1" x14ac:dyDescent="0.2">
      <c r="A621" s="51"/>
      <c r="B621" s="11" t="s">
        <v>4</v>
      </c>
      <c r="C621" s="4">
        <f>SUM(C622:C627)</f>
        <v>18818.099999999999</v>
      </c>
      <c r="D621" s="4">
        <f>SUM(D622:D627)</f>
        <v>5324.2418399999997</v>
      </c>
      <c r="E621" s="4">
        <f>SUM(E622:E627)</f>
        <v>4404.19301</v>
      </c>
      <c r="F621" s="51"/>
      <c r="G621" s="51"/>
      <c r="H621" s="51"/>
      <c r="I621" s="51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</row>
    <row r="622" spans="1:39" s="6" customFormat="1" ht="10.5" customHeight="1" x14ac:dyDescent="0.2">
      <c r="A622" s="51"/>
      <c r="B622" s="11" t="s">
        <v>3</v>
      </c>
      <c r="C622" s="5">
        <v>0</v>
      </c>
      <c r="D622" s="5">
        <v>0</v>
      </c>
      <c r="E622" s="5">
        <v>0</v>
      </c>
      <c r="F622" s="51"/>
      <c r="G622" s="51"/>
      <c r="H622" s="51"/>
      <c r="I622" s="51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</row>
    <row r="623" spans="1:39" s="6" customFormat="1" ht="10.5" customHeight="1" x14ac:dyDescent="0.2">
      <c r="A623" s="51"/>
      <c r="B623" s="11" t="s">
        <v>2</v>
      </c>
      <c r="C623" s="5">
        <v>18818.099999999999</v>
      </c>
      <c r="D623" s="5">
        <v>5324.2418399999997</v>
      </c>
      <c r="E623" s="5">
        <v>4404.19301</v>
      </c>
      <c r="F623" s="51"/>
      <c r="G623" s="51"/>
      <c r="H623" s="51"/>
      <c r="I623" s="51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</row>
    <row r="624" spans="1:39" s="6" customFormat="1" ht="10.5" customHeight="1" x14ac:dyDescent="0.2">
      <c r="A624" s="51"/>
      <c r="B624" s="11" t="s">
        <v>1</v>
      </c>
      <c r="C624" s="5">
        <v>0</v>
      </c>
      <c r="D624" s="5">
        <v>0</v>
      </c>
      <c r="E624" s="5">
        <v>0</v>
      </c>
      <c r="F624" s="51"/>
      <c r="G624" s="51"/>
      <c r="H624" s="51"/>
      <c r="I624" s="51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</row>
    <row r="625" spans="1:39" s="6" customFormat="1" ht="10.5" customHeight="1" x14ac:dyDescent="0.2">
      <c r="A625" s="51"/>
      <c r="B625" s="11" t="s">
        <v>0</v>
      </c>
      <c r="C625" s="5">
        <v>0</v>
      </c>
      <c r="D625" s="5">
        <v>0</v>
      </c>
      <c r="E625" s="5">
        <v>0</v>
      </c>
      <c r="F625" s="51"/>
      <c r="G625" s="51"/>
      <c r="H625" s="51"/>
      <c r="I625" s="51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</row>
    <row r="626" spans="1:39" s="6" customFormat="1" ht="10.5" customHeight="1" x14ac:dyDescent="0.2">
      <c r="A626" s="51"/>
      <c r="B626" s="11" t="s">
        <v>111</v>
      </c>
      <c r="C626" s="5">
        <v>0</v>
      </c>
      <c r="D626" s="5">
        <v>0</v>
      </c>
      <c r="E626" s="5">
        <v>0</v>
      </c>
      <c r="F626" s="51"/>
      <c r="G626" s="51"/>
      <c r="H626" s="51"/>
      <c r="I626" s="51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</row>
    <row r="627" spans="1:39" s="6" customFormat="1" ht="10.5" customHeight="1" x14ac:dyDescent="0.2">
      <c r="A627" s="51"/>
      <c r="B627" s="11" t="s">
        <v>104</v>
      </c>
      <c r="C627" s="5">
        <v>0</v>
      </c>
      <c r="D627" s="5">
        <v>0</v>
      </c>
      <c r="E627" s="5">
        <v>0</v>
      </c>
      <c r="F627" s="51"/>
      <c r="G627" s="51"/>
      <c r="H627" s="51"/>
      <c r="I627" s="51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</row>
    <row r="628" spans="1:39" s="2" customFormat="1" ht="9" customHeight="1" x14ac:dyDescent="0.2">
      <c r="A628" s="85" t="s">
        <v>9</v>
      </c>
      <c r="B628" s="85"/>
      <c r="C628" s="85"/>
      <c r="D628" s="85"/>
      <c r="E628" s="85"/>
      <c r="F628" s="85"/>
      <c r="G628" s="85"/>
      <c r="H628" s="85"/>
      <c r="I628" s="85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</row>
    <row r="629" spans="1:39" s="2" customFormat="1" ht="10.5" customHeight="1" x14ac:dyDescent="0.2">
      <c r="A629" s="62"/>
      <c r="B629" s="11" t="s">
        <v>112</v>
      </c>
      <c r="C629" s="25">
        <f>SUM(C630:C635)</f>
        <v>49803.39</v>
      </c>
      <c r="D629" s="25">
        <f>SUM(D630:D635)</f>
        <v>7267.4629699999996</v>
      </c>
      <c r="E629" s="25">
        <f>SUM(E630:E635)</f>
        <v>7267.4629699999996</v>
      </c>
      <c r="F629" s="81"/>
      <c r="G629" s="62"/>
      <c r="H629" s="62"/>
      <c r="I629" s="6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</row>
    <row r="630" spans="1:39" s="2" customFormat="1" ht="10.5" customHeight="1" x14ac:dyDescent="0.2">
      <c r="A630" s="62"/>
      <c r="B630" s="11" t="s">
        <v>3</v>
      </c>
      <c r="C630" s="32">
        <f>C638+C664</f>
        <v>0</v>
      </c>
      <c r="D630" s="32">
        <f>D638+D664</f>
        <v>0</v>
      </c>
      <c r="E630" s="32">
        <f>E638+E664</f>
        <v>0</v>
      </c>
      <c r="F630" s="62"/>
      <c r="G630" s="62"/>
      <c r="H630" s="62"/>
      <c r="I630" s="6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</row>
    <row r="631" spans="1:39" s="2" customFormat="1" ht="10.5" customHeight="1" x14ac:dyDescent="0.2">
      <c r="A631" s="62"/>
      <c r="B631" s="11" t="s">
        <v>2</v>
      </c>
      <c r="C631" s="32">
        <f t="shared" ref="C631:E635" si="75">C639+C665</f>
        <v>49803.39</v>
      </c>
      <c r="D631" s="32">
        <f t="shared" si="75"/>
        <v>7267.4629699999996</v>
      </c>
      <c r="E631" s="32">
        <f t="shared" si="75"/>
        <v>7267.4629699999996</v>
      </c>
      <c r="F631" s="62"/>
      <c r="G631" s="62"/>
      <c r="H631" s="62"/>
      <c r="I631" s="6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</row>
    <row r="632" spans="1:39" s="2" customFormat="1" ht="10.5" customHeight="1" x14ac:dyDescent="0.2">
      <c r="A632" s="62"/>
      <c r="B632" s="11" t="s">
        <v>1</v>
      </c>
      <c r="C632" s="32">
        <f t="shared" si="75"/>
        <v>0</v>
      </c>
      <c r="D632" s="32">
        <f t="shared" si="75"/>
        <v>0</v>
      </c>
      <c r="E632" s="32">
        <f t="shared" si="75"/>
        <v>0</v>
      </c>
      <c r="F632" s="62"/>
      <c r="G632" s="62"/>
      <c r="H632" s="62"/>
      <c r="I632" s="6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</row>
    <row r="633" spans="1:39" s="2" customFormat="1" ht="10.5" customHeight="1" x14ac:dyDescent="0.2">
      <c r="A633" s="62"/>
      <c r="B633" s="11" t="s">
        <v>0</v>
      </c>
      <c r="C633" s="32">
        <f t="shared" si="75"/>
        <v>0</v>
      </c>
      <c r="D633" s="32">
        <f t="shared" si="75"/>
        <v>0</v>
      </c>
      <c r="E633" s="32">
        <f t="shared" si="75"/>
        <v>0</v>
      </c>
      <c r="F633" s="62"/>
      <c r="G633" s="62"/>
      <c r="H633" s="62"/>
      <c r="I633" s="6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</row>
    <row r="634" spans="1:39" s="2" customFormat="1" ht="10.5" customHeight="1" x14ac:dyDescent="0.2">
      <c r="A634" s="62"/>
      <c r="B634" s="11" t="s">
        <v>111</v>
      </c>
      <c r="C634" s="32">
        <f t="shared" si="75"/>
        <v>0</v>
      </c>
      <c r="D634" s="32">
        <f t="shared" si="75"/>
        <v>0</v>
      </c>
      <c r="E634" s="32">
        <f t="shared" si="75"/>
        <v>0</v>
      </c>
      <c r="F634" s="62"/>
      <c r="G634" s="62"/>
      <c r="H634" s="62"/>
      <c r="I634" s="6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</row>
    <row r="635" spans="1:39" s="2" customFormat="1" ht="10.5" customHeight="1" x14ac:dyDescent="0.2">
      <c r="A635" s="62"/>
      <c r="B635" s="11" t="s">
        <v>104</v>
      </c>
      <c r="C635" s="32">
        <f t="shared" si="75"/>
        <v>0</v>
      </c>
      <c r="D635" s="32">
        <f t="shared" si="75"/>
        <v>0</v>
      </c>
      <c r="E635" s="32">
        <f t="shared" si="75"/>
        <v>0</v>
      </c>
      <c r="F635" s="62"/>
      <c r="G635" s="62"/>
      <c r="H635" s="62"/>
      <c r="I635" s="6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</row>
    <row r="636" spans="1:39" s="2" customFormat="1" ht="22.5" customHeight="1" x14ac:dyDescent="0.2">
      <c r="A636" s="51" t="s">
        <v>8</v>
      </c>
      <c r="B636" s="12" t="s">
        <v>157</v>
      </c>
      <c r="C636" s="4"/>
      <c r="D636" s="4"/>
      <c r="E636" s="4"/>
      <c r="F636" s="51" t="s">
        <v>247</v>
      </c>
      <c r="G636" s="51"/>
      <c r="H636" s="51"/>
      <c r="I636" s="51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</row>
    <row r="637" spans="1:39" s="2" customFormat="1" ht="9.75" customHeight="1" x14ac:dyDescent="0.2">
      <c r="A637" s="51"/>
      <c r="B637" s="11" t="s">
        <v>4</v>
      </c>
      <c r="C637" s="4">
        <f>SUM(C638:C643)</f>
        <v>46803.39</v>
      </c>
      <c r="D637" s="4">
        <f>SUM(D638:D643)</f>
        <v>7267.4629699999996</v>
      </c>
      <c r="E637" s="4">
        <f>SUM(E638:E643)</f>
        <v>7267.4629699999996</v>
      </c>
      <c r="F637" s="52"/>
      <c r="G637" s="52"/>
      <c r="H637" s="52"/>
      <c r="I637" s="51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</row>
    <row r="638" spans="1:39" s="2" customFormat="1" ht="9.75" customHeight="1" x14ac:dyDescent="0.2">
      <c r="A638" s="51"/>
      <c r="B638" s="11" t="s">
        <v>3</v>
      </c>
      <c r="C638" s="5">
        <f t="shared" ref="C638:E643" si="76">C646+C656</f>
        <v>0</v>
      </c>
      <c r="D638" s="5">
        <f t="shared" si="76"/>
        <v>0</v>
      </c>
      <c r="E638" s="5">
        <f t="shared" si="76"/>
        <v>0</v>
      </c>
      <c r="F638" s="52"/>
      <c r="G638" s="52"/>
      <c r="H638" s="52"/>
      <c r="I638" s="51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</row>
    <row r="639" spans="1:39" s="2" customFormat="1" ht="9.75" customHeight="1" x14ac:dyDescent="0.2">
      <c r="A639" s="51"/>
      <c r="B639" s="11" t="s">
        <v>2</v>
      </c>
      <c r="C639" s="5">
        <f t="shared" si="76"/>
        <v>46803.39</v>
      </c>
      <c r="D639" s="5">
        <f t="shared" si="76"/>
        <v>7267.4629699999996</v>
      </c>
      <c r="E639" s="5">
        <f t="shared" si="76"/>
        <v>7267.4629699999996</v>
      </c>
      <c r="F639" s="52"/>
      <c r="G639" s="52"/>
      <c r="H639" s="52"/>
      <c r="I639" s="51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</row>
    <row r="640" spans="1:39" s="2" customFormat="1" ht="9.75" customHeight="1" x14ac:dyDescent="0.2">
      <c r="A640" s="51"/>
      <c r="B640" s="11" t="s">
        <v>1</v>
      </c>
      <c r="C640" s="5">
        <f t="shared" si="76"/>
        <v>0</v>
      </c>
      <c r="D640" s="5">
        <f t="shared" si="76"/>
        <v>0</v>
      </c>
      <c r="E640" s="5">
        <f t="shared" si="76"/>
        <v>0</v>
      </c>
      <c r="F640" s="52"/>
      <c r="G640" s="52"/>
      <c r="H640" s="52"/>
      <c r="I640" s="51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</row>
    <row r="641" spans="1:39" s="2" customFormat="1" ht="9.75" customHeight="1" x14ac:dyDescent="0.2">
      <c r="A641" s="51"/>
      <c r="B641" s="11" t="s">
        <v>0</v>
      </c>
      <c r="C641" s="5">
        <f t="shared" si="76"/>
        <v>0</v>
      </c>
      <c r="D641" s="5">
        <f t="shared" si="76"/>
        <v>0</v>
      </c>
      <c r="E641" s="5">
        <f t="shared" si="76"/>
        <v>0</v>
      </c>
      <c r="F641" s="52"/>
      <c r="G641" s="52"/>
      <c r="H641" s="52"/>
      <c r="I641" s="51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</row>
    <row r="642" spans="1:39" s="2" customFormat="1" ht="9.75" customHeight="1" x14ac:dyDescent="0.2">
      <c r="A642" s="51"/>
      <c r="B642" s="11" t="s">
        <v>111</v>
      </c>
      <c r="C642" s="5">
        <f t="shared" si="76"/>
        <v>0</v>
      </c>
      <c r="D642" s="5">
        <f t="shared" si="76"/>
        <v>0</v>
      </c>
      <c r="E642" s="5">
        <f t="shared" si="76"/>
        <v>0</v>
      </c>
      <c r="F642" s="52"/>
      <c r="G642" s="52"/>
      <c r="H642" s="52"/>
      <c r="I642" s="51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</row>
    <row r="643" spans="1:39" s="2" customFormat="1" ht="9.75" customHeight="1" x14ac:dyDescent="0.2">
      <c r="A643" s="51"/>
      <c r="B643" s="11" t="s">
        <v>104</v>
      </c>
      <c r="C643" s="5">
        <f t="shared" si="76"/>
        <v>0</v>
      </c>
      <c r="D643" s="5">
        <f t="shared" si="76"/>
        <v>0</v>
      </c>
      <c r="E643" s="5">
        <f t="shared" si="76"/>
        <v>0</v>
      </c>
      <c r="F643" s="52"/>
      <c r="G643" s="52"/>
      <c r="H643" s="52"/>
      <c r="I643" s="51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</row>
    <row r="644" spans="1:39" s="2" customFormat="1" ht="30" customHeight="1" x14ac:dyDescent="0.2">
      <c r="A644" s="53" t="s">
        <v>6</v>
      </c>
      <c r="B644" s="14" t="s">
        <v>155</v>
      </c>
      <c r="C644" s="4"/>
      <c r="D644" s="4"/>
      <c r="E644" s="4"/>
      <c r="F644" s="51" t="s">
        <v>247</v>
      </c>
      <c r="G644" s="51"/>
      <c r="H644" s="51"/>
      <c r="I644" s="53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</row>
    <row r="645" spans="1:39" s="2" customFormat="1" ht="9.75" customHeight="1" x14ac:dyDescent="0.2">
      <c r="A645" s="54"/>
      <c r="B645" s="11" t="s">
        <v>4</v>
      </c>
      <c r="C645" s="4">
        <f>SUM(C646:C651)</f>
        <v>40552</v>
      </c>
      <c r="D645" s="4">
        <f>SUM(D646:D651)</f>
        <v>6322.3269799999998</v>
      </c>
      <c r="E645" s="4">
        <f>SUM(E646:E651)</f>
        <v>6322.3269799999998</v>
      </c>
      <c r="F645" s="52"/>
      <c r="G645" s="52"/>
      <c r="H645" s="52"/>
      <c r="I645" s="54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</row>
    <row r="646" spans="1:39" s="2" customFormat="1" ht="9.75" customHeight="1" x14ac:dyDescent="0.2">
      <c r="A646" s="54"/>
      <c r="B646" s="11" t="s">
        <v>3</v>
      </c>
      <c r="C646" s="5">
        <v>0</v>
      </c>
      <c r="D646" s="5">
        <v>0</v>
      </c>
      <c r="E646" s="5">
        <v>0</v>
      </c>
      <c r="F646" s="52"/>
      <c r="G646" s="52"/>
      <c r="H646" s="52"/>
      <c r="I646" s="54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</row>
    <row r="647" spans="1:39" s="2" customFormat="1" ht="9.75" customHeight="1" x14ac:dyDescent="0.2">
      <c r="A647" s="54"/>
      <c r="B647" s="11" t="s">
        <v>2</v>
      </c>
      <c r="C647" s="5">
        <v>40552</v>
      </c>
      <c r="D647" s="5">
        <v>6322.3269799999998</v>
      </c>
      <c r="E647" s="5">
        <v>6322.3269799999998</v>
      </c>
      <c r="F647" s="52"/>
      <c r="G647" s="52"/>
      <c r="H647" s="52"/>
      <c r="I647" s="54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</row>
    <row r="648" spans="1:39" s="2" customFormat="1" ht="9.75" customHeight="1" x14ac:dyDescent="0.2">
      <c r="A648" s="54"/>
      <c r="B648" s="11" t="s">
        <v>1</v>
      </c>
      <c r="C648" s="5">
        <v>0</v>
      </c>
      <c r="D648" s="5">
        <v>0</v>
      </c>
      <c r="E648" s="5">
        <v>0</v>
      </c>
      <c r="F648" s="52"/>
      <c r="G648" s="52"/>
      <c r="H648" s="52"/>
      <c r="I648" s="54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</row>
    <row r="649" spans="1:39" s="2" customFormat="1" ht="9.75" customHeight="1" x14ac:dyDescent="0.2">
      <c r="A649" s="54"/>
      <c r="B649" s="11" t="s">
        <v>0</v>
      </c>
      <c r="C649" s="5">
        <v>0</v>
      </c>
      <c r="D649" s="5">
        <v>0</v>
      </c>
      <c r="E649" s="5">
        <v>0</v>
      </c>
      <c r="F649" s="52"/>
      <c r="G649" s="52"/>
      <c r="H649" s="52"/>
      <c r="I649" s="54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</row>
    <row r="650" spans="1:39" s="2" customFormat="1" ht="9.75" customHeight="1" x14ac:dyDescent="0.2">
      <c r="A650" s="54"/>
      <c r="B650" s="11" t="s">
        <v>111</v>
      </c>
      <c r="C650" s="5">
        <v>0</v>
      </c>
      <c r="D650" s="5">
        <v>0</v>
      </c>
      <c r="E650" s="5">
        <v>0</v>
      </c>
      <c r="F650" s="52"/>
      <c r="G650" s="52"/>
      <c r="H650" s="52"/>
      <c r="I650" s="54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</row>
    <row r="651" spans="1:39" s="2" customFormat="1" ht="9.75" customHeight="1" x14ac:dyDescent="0.2">
      <c r="A651" s="54"/>
      <c r="B651" s="11" t="s">
        <v>104</v>
      </c>
      <c r="C651" s="5">
        <v>0</v>
      </c>
      <c r="D651" s="5">
        <v>0</v>
      </c>
      <c r="E651" s="5">
        <v>0</v>
      </c>
      <c r="F651" s="52"/>
      <c r="G651" s="52"/>
      <c r="H651" s="52"/>
      <c r="I651" s="55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</row>
    <row r="652" spans="1:39" s="2" customFormat="1" ht="48.75" x14ac:dyDescent="0.2">
      <c r="A652" s="54"/>
      <c r="B652" s="33" t="s">
        <v>231</v>
      </c>
      <c r="C652" s="5"/>
      <c r="D652" s="5"/>
      <c r="E652" s="5"/>
      <c r="F652" s="46" t="s">
        <v>7</v>
      </c>
      <c r="G652" s="48" t="s">
        <v>250</v>
      </c>
      <c r="H652" s="46" t="s">
        <v>7</v>
      </c>
      <c r="I652" s="48" t="s">
        <v>268</v>
      </c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</row>
    <row r="653" spans="1:39" s="2" customFormat="1" ht="87.75" x14ac:dyDescent="0.2">
      <c r="A653" s="55"/>
      <c r="B653" s="33" t="s">
        <v>232</v>
      </c>
      <c r="C653" s="5"/>
      <c r="D653" s="5"/>
      <c r="E653" s="5"/>
      <c r="F653" s="46" t="s">
        <v>7</v>
      </c>
      <c r="G653" s="48" t="s">
        <v>250</v>
      </c>
      <c r="H653" s="46" t="s">
        <v>7</v>
      </c>
      <c r="I653" s="48" t="s">
        <v>269</v>
      </c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</row>
    <row r="654" spans="1:39" s="2" customFormat="1" ht="21" customHeight="1" x14ac:dyDescent="0.2">
      <c r="A654" s="51" t="s">
        <v>5</v>
      </c>
      <c r="B654" s="14" t="s">
        <v>158</v>
      </c>
      <c r="C654" s="4"/>
      <c r="D654" s="4"/>
      <c r="E654" s="4"/>
      <c r="F654" s="51" t="s">
        <v>185</v>
      </c>
      <c r="G654" s="51"/>
      <c r="H654" s="51"/>
      <c r="I654" s="51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</row>
    <row r="655" spans="1:39" s="2" customFormat="1" ht="9.75" customHeight="1" x14ac:dyDescent="0.2">
      <c r="A655" s="51"/>
      <c r="B655" s="11" t="s">
        <v>4</v>
      </c>
      <c r="C655" s="4">
        <f>SUM(C656:C661)</f>
        <v>6251.39</v>
      </c>
      <c r="D655" s="4">
        <f>SUM(D656:D661)</f>
        <v>945.13598999999999</v>
      </c>
      <c r="E655" s="4">
        <f>SUM(E656:E661)</f>
        <v>945.13598999999999</v>
      </c>
      <c r="F655" s="52"/>
      <c r="G655" s="52"/>
      <c r="H655" s="52"/>
      <c r="I655" s="51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</row>
    <row r="656" spans="1:39" s="2" customFormat="1" ht="9.75" customHeight="1" x14ac:dyDescent="0.2">
      <c r="A656" s="51"/>
      <c r="B656" s="11" t="s">
        <v>3</v>
      </c>
      <c r="C656" s="3">
        <v>0</v>
      </c>
      <c r="D656" s="3">
        <v>0</v>
      </c>
      <c r="E656" s="3">
        <v>0</v>
      </c>
      <c r="F656" s="52"/>
      <c r="G656" s="52"/>
      <c r="H656" s="52"/>
      <c r="I656" s="51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</row>
    <row r="657" spans="1:39" s="2" customFormat="1" ht="9.75" customHeight="1" x14ac:dyDescent="0.2">
      <c r="A657" s="51"/>
      <c r="B657" s="11" t="s">
        <v>2</v>
      </c>
      <c r="C657" s="3">
        <v>6251.39</v>
      </c>
      <c r="D657" s="3">
        <v>945.13598999999999</v>
      </c>
      <c r="E657" s="3">
        <v>945.13598999999999</v>
      </c>
      <c r="F657" s="52"/>
      <c r="G657" s="52"/>
      <c r="H657" s="52"/>
      <c r="I657" s="51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</row>
    <row r="658" spans="1:39" s="2" customFormat="1" ht="9.75" customHeight="1" x14ac:dyDescent="0.2">
      <c r="A658" s="51"/>
      <c r="B658" s="11" t="s">
        <v>1</v>
      </c>
      <c r="C658" s="3">
        <v>0</v>
      </c>
      <c r="D658" s="3">
        <v>0</v>
      </c>
      <c r="E658" s="3">
        <v>0</v>
      </c>
      <c r="F658" s="52"/>
      <c r="G658" s="52"/>
      <c r="H658" s="52"/>
      <c r="I658" s="51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</row>
    <row r="659" spans="1:39" s="2" customFormat="1" ht="9.75" customHeight="1" x14ac:dyDescent="0.2">
      <c r="A659" s="51"/>
      <c r="B659" s="11" t="s">
        <v>0</v>
      </c>
      <c r="C659" s="3">
        <v>0</v>
      </c>
      <c r="D659" s="3">
        <v>0</v>
      </c>
      <c r="E659" s="3">
        <v>0</v>
      </c>
      <c r="F659" s="52"/>
      <c r="G659" s="52"/>
      <c r="H659" s="52"/>
      <c r="I659" s="51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</row>
    <row r="660" spans="1:39" s="2" customFormat="1" ht="9.75" customHeight="1" x14ac:dyDescent="0.2">
      <c r="A660" s="51"/>
      <c r="B660" s="11" t="s">
        <v>111</v>
      </c>
      <c r="C660" s="3">
        <v>0</v>
      </c>
      <c r="D660" s="3">
        <v>0</v>
      </c>
      <c r="E660" s="3">
        <v>0</v>
      </c>
      <c r="F660" s="52"/>
      <c r="G660" s="52"/>
      <c r="H660" s="52"/>
      <c r="I660" s="51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</row>
    <row r="661" spans="1:39" s="2" customFormat="1" ht="9.75" customHeight="1" x14ac:dyDescent="0.2">
      <c r="A661" s="51"/>
      <c r="B661" s="11" t="s">
        <v>104</v>
      </c>
      <c r="C661" s="3">
        <v>0</v>
      </c>
      <c r="D661" s="3">
        <v>0</v>
      </c>
      <c r="E661" s="3">
        <v>0</v>
      </c>
      <c r="F661" s="52"/>
      <c r="G661" s="52"/>
      <c r="H661" s="52"/>
      <c r="I661" s="51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</row>
    <row r="662" spans="1:39" s="7" customFormat="1" ht="19.5" customHeight="1" x14ac:dyDescent="0.2">
      <c r="A662" s="51" t="s">
        <v>211</v>
      </c>
      <c r="B662" s="14" t="s">
        <v>212</v>
      </c>
      <c r="C662" s="4"/>
      <c r="D662" s="4"/>
      <c r="E662" s="4"/>
      <c r="F662" s="51"/>
      <c r="G662" s="51"/>
      <c r="H662" s="51"/>
      <c r="I662" s="53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</row>
    <row r="663" spans="1:39" s="7" customFormat="1" ht="9.75" customHeight="1" x14ac:dyDescent="0.2">
      <c r="A663" s="51"/>
      <c r="B663" s="11" t="s">
        <v>4</v>
      </c>
      <c r="C663" s="4">
        <f>SUM(C664:C669)</f>
        <v>3000</v>
      </c>
      <c r="D663" s="4">
        <f>SUM(D664:D669)</f>
        <v>0</v>
      </c>
      <c r="E663" s="4">
        <f>SUM(E664:E669)</f>
        <v>0</v>
      </c>
      <c r="F663" s="51"/>
      <c r="G663" s="51"/>
      <c r="H663" s="51"/>
      <c r="I663" s="54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</row>
    <row r="664" spans="1:39" s="7" customFormat="1" ht="9.75" customHeight="1" x14ac:dyDescent="0.2">
      <c r="A664" s="51"/>
      <c r="B664" s="11" t="s">
        <v>3</v>
      </c>
      <c r="C664" s="5">
        <v>0</v>
      </c>
      <c r="D664" s="5">
        <v>0</v>
      </c>
      <c r="E664" s="5">
        <v>0</v>
      </c>
      <c r="F664" s="51"/>
      <c r="G664" s="51"/>
      <c r="H664" s="51"/>
      <c r="I664" s="54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</row>
    <row r="665" spans="1:39" s="7" customFormat="1" ht="9.75" customHeight="1" x14ac:dyDescent="0.2">
      <c r="A665" s="51"/>
      <c r="B665" s="11" t="s">
        <v>2</v>
      </c>
      <c r="C665" s="5">
        <v>3000</v>
      </c>
      <c r="D665" s="5">
        <v>0</v>
      </c>
      <c r="E665" s="5">
        <v>0</v>
      </c>
      <c r="F665" s="51"/>
      <c r="G665" s="51"/>
      <c r="H665" s="51"/>
      <c r="I665" s="54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</row>
    <row r="666" spans="1:39" s="7" customFormat="1" ht="9.75" customHeight="1" x14ac:dyDescent="0.2">
      <c r="A666" s="51"/>
      <c r="B666" s="11" t="s">
        <v>1</v>
      </c>
      <c r="C666" s="5">
        <v>0</v>
      </c>
      <c r="D666" s="5">
        <v>0</v>
      </c>
      <c r="E666" s="5">
        <v>0</v>
      </c>
      <c r="F666" s="51"/>
      <c r="G666" s="51"/>
      <c r="H666" s="51"/>
      <c r="I666" s="54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</row>
    <row r="667" spans="1:39" s="7" customFormat="1" ht="9.75" customHeight="1" x14ac:dyDescent="0.2">
      <c r="A667" s="51"/>
      <c r="B667" s="11" t="s">
        <v>0</v>
      </c>
      <c r="C667" s="5">
        <v>0</v>
      </c>
      <c r="D667" s="5">
        <v>0</v>
      </c>
      <c r="E667" s="5">
        <v>0</v>
      </c>
      <c r="F667" s="51"/>
      <c r="G667" s="51"/>
      <c r="H667" s="51"/>
      <c r="I667" s="54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</row>
    <row r="668" spans="1:39" s="7" customFormat="1" ht="9.75" customHeight="1" x14ac:dyDescent="0.2">
      <c r="A668" s="51"/>
      <c r="B668" s="11" t="s">
        <v>111</v>
      </c>
      <c r="C668" s="5">
        <v>0</v>
      </c>
      <c r="D668" s="5">
        <v>0</v>
      </c>
      <c r="E668" s="5">
        <v>0</v>
      </c>
      <c r="F668" s="51"/>
      <c r="G668" s="51"/>
      <c r="H668" s="51"/>
      <c r="I668" s="54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</row>
    <row r="669" spans="1:39" s="7" customFormat="1" ht="9.75" customHeight="1" x14ac:dyDescent="0.2">
      <c r="A669" s="51"/>
      <c r="B669" s="11" t="s">
        <v>104</v>
      </c>
      <c r="C669" s="5">
        <v>0</v>
      </c>
      <c r="D669" s="5">
        <v>0</v>
      </c>
      <c r="E669" s="5">
        <v>0</v>
      </c>
      <c r="F669" s="51"/>
      <c r="G669" s="51"/>
      <c r="H669" s="51"/>
      <c r="I669" s="54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</row>
  </sheetData>
  <mergeCells count="407">
    <mergeCell ref="A654:A661"/>
    <mergeCell ref="F654:F661"/>
    <mergeCell ref="G654:G661"/>
    <mergeCell ref="H654:H661"/>
    <mergeCell ref="I654:I661"/>
    <mergeCell ref="A662:A669"/>
    <mergeCell ref="F662:F669"/>
    <mergeCell ref="G662:G669"/>
    <mergeCell ref="H662:H669"/>
    <mergeCell ref="I662:I669"/>
    <mergeCell ref="A636:A643"/>
    <mergeCell ref="F636:F643"/>
    <mergeCell ref="G636:G643"/>
    <mergeCell ref="H636:H643"/>
    <mergeCell ref="I636:I643"/>
    <mergeCell ref="A644:A653"/>
    <mergeCell ref="F644:F651"/>
    <mergeCell ref="G644:G651"/>
    <mergeCell ref="H644:H651"/>
    <mergeCell ref="I644:I651"/>
    <mergeCell ref="A628:I628"/>
    <mergeCell ref="A629:A635"/>
    <mergeCell ref="F629:F635"/>
    <mergeCell ref="G629:G635"/>
    <mergeCell ref="H629:H635"/>
    <mergeCell ref="I629:I635"/>
    <mergeCell ref="A612:A619"/>
    <mergeCell ref="F612:F619"/>
    <mergeCell ref="G612:G619"/>
    <mergeCell ref="H612:H619"/>
    <mergeCell ref="I612:I619"/>
    <mergeCell ref="A620:A627"/>
    <mergeCell ref="F620:F627"/>
    <mergeCell ref="G620:G627"/>
    <mergeCell ref="H620:H627"/>
    <mergeCell ref="I620:I627"/>
    <mergeCell ref="A596:A603"/>
    <mergeCell ref="F596:F603"/>
    <mergeCell ref="G596:G603"/>
    <mergeCell ref="H596:H603"/>
    <mergeCell ref="I596:I603"/>
    <mergeCell ref="A604:A611"/>
    <mergeCell ref="F604:F611"/>
    <mergeCell ref="G604:G611"/>
    <mergeCell ref="H604:H611"/>
    <mergeCell ref="I604:I611"/>
    <mergeCell ref="A577:A583"/>
    <mergeCell ref="F577:F583"/>
    <mergeCell ref="G577:G583"/>
    <mergeCell ref="H577:H583"/>
    <mergeCell ref="I577:I583"/>
    <mergeCell ref="F584:F591"/>
    <mergeCell ref="G584:G591"/>
    <mergeCell ref="H584:H591"/>
    <mergeCell ref="I584:I591"/>
    <mergeCell ref="A584:A595"/>
    <mergeCell ref="A559:A567"/>
    <mergeCell ref="F559:F566"/>
    <mergeCell ref="G559:G566"/>
    <mergeCell ref="H559:H566"/>
    <mergeCell ref="I559:I567"/>
    <mergeCell ref="A576:I576"/>
    <mergeCell ref="A568:A575"/>
    <mergeCell ref="F568:F575"/>
    <mergeCell ref="G568:G575"/>
    <mergeCell ref="H568:H575"/>
    <mergeCell ref="I568:I575"/>
    <mergeCell ref="A543:A550"/>
    <mergeCell ref="F543:F550"/>
    <mergeCell ref="G543:G550"/>
    <mergeCell ref="H543:H550"/>
    <mergeCell ref="I543:I550"/>
    <mergeCell ref="A551:A558"/>
    <mergeCell ref="F551:F558"/>
    <mergeCell ref="G551:G558"/>
    <mergeCell ref="H551:H558"/>
    <mergeCell ref="I551:I558"/>
    <mergeCell ref="A527:A534"/>
    <mergeCell ref="F527:F534"/>
    <mergeCell ref="G527:G534"/>
    <mergeCell ref="H527:H534"/>
    <mergeCell ref="I527:I534"/>
    <mergeCell ref="A535:A542"/>
    <mergeCell ref="F535:F542"/>
    <mergeCell ref="G535:G542"/>
    <mergeCell ref="H535:H542"/>
    <mergeCell ref="I535:I542"/>
    <mergeCell ref="A511:A518"/>
    <mergeCell ref="F511:F518"/>
    <mergeCell ref="G511:G518"/>
    <mergeCell ref="H511:H518"/>
    <mergeCell ref="I511:I518"/>
    <mergeCell ref="A519:A526"/>
    <mergeCell ref="F519:F526"/>
    <mergeCell ref="G519:G526"/>
    <mergeCell ref="H519:H526"/>
    <mergeCell ref="I519:I526"/>
    <mergeCell ref="A493:A501"/>
    <mergeCell ref="F493:F501"/>
    <mergeCell ref="G493:G501"/>
    <mergeCell ref="H493:H501"/>
    <mergeCell ref="I493:I501"/>
    <mergeCell ref="A502:A510"/>
    <mergeCell ref="F502:F510"/>
    <mergeCell ref="G502:G510"/>
    <mergeCell ref="H502:H510"/>
    <mergeCell ref="I502:I510"/>
    <mergeCell ref="A476:A483"/>
    <mergeCell ref="F476:F483"/>
    <mergeCell ref="G476:G483"/>
    <mergeCell ref="H476:H483"/>
    <mergeCell ref="I476:I483"/>
    <mergeCell ref="A484:A492"/>
    <mergeCell ref="F484:F492"/>
    <mergeCell ref="G484:G492"/>
    <mergeCell ref="H484:H492"/>
    <mergeCell ref="I484:I492"/>
    <mergeCell ref="A468:I468"/>
    <mergeCell ref="A459:A467"/>
    <mergeCell ref="F459:F467"/>
    <mergeCell ref="G459:G467"/>
    <mergeCell ref="H459:H467"/>
    <mergeCell ref="I459:I467"/>
    <mergeCell ref="A469:A475"/>
    <mergeCell ref="F469:F475"/>
    <mergeCell ref="G469:G475"/>
    <mergeCell ref="H469:H475"/>
    <mergeCell ref="I469:I475"/>
    <mergeCell ref="A441:A449"/>
    <mergeCell ref="F441:F448"/>
    <mergeCell ref="G441:G448"/>
    <mergeCell ref="H441:H448"/>
    <mergeCell ref="I441:I449"/>
    <mergeCell ref="A450:A458"/>
    <mergeCell ref="F450:F458"/>
    <mergeCell ref="G450:G458"/>
    <mergeCell ref="H450:H458"/>
    <mergeCell ref="I450:I458"/>
    <mergeCell ref="A409:A416"/>
    <mergeCell ref="F409:F416"/>
    <mergeCell ref="G409:G416"/>
    <mergeCell ref="H409:H416"/>
    <mergeCell ref="I409:I416"/>
    <mergeCell ref="A433:I433"/>
    <mergeCell ref="A434:A440"/>
    <mergeCell ref="F434:F440"/>
    <mergeCell ref="G434:G440"/>
    <mergeCell ref="H434:H440"/>
    <mergeCell ref="I434:I440"/>
    <mergeCell ref="A425:A432"/>
    <mergeCell ref="F425:F432"/>
    <mergeCell ref="G425:G432"/>
    <mergeCell ref="H425:H432"/>
    <mergeCell ref="I425:I432"/>
    <mergeCell ref="A417:A424"/>
    <mergeCell ref="F417:F424"/>
    <mergeCell ref="G417:G424"/>
    <mergeCell ref="H417:H424"/>
    <mergeCell ref="I417:I424"/>
    <mergeCell ref="I400:I408"/>
    <mergeCell ref="A392:A399"/>
    <mergeCell ref="F392:F399"/>
    <mergeCell ref="G392:G399"/>
    <mergeCell ref="H392:H399"/>
    <mergeCell ref="A400:A408"/>
    <mergeCell ref="F400:F407"/>
    <mergeCell ref="G400:G407"/>
    <mergeCell ref="H400:H407"/>
    <mergeCell ref="A375:A383"/>
    <mergeCell ref="F375:F382"/>
    <mergeCell ref="G375:G382"/>
    <mergeCell ref="H375:H382"/>
    <mergeCell ref="I375:I383"/>
    <mergeCell ref="A384:A391"/>
    <mergeCell ref="F384:F391"/>
    <mergeCell ref="G384:G391"/>
    <mergeCell ref="H384:H391"/>
    <mergeCell ref="I384:I399"/>
    <mergeCell ref="A367:I367"/>
    <mergeCell ref="A368:A374"/>
    <mergeCell ref="F368:F374"/>
    <mergeCell ref="G368:G374"/>
    <mergeCell ref="H368:H374"/>
    <mergeCell ref="I368:I374"/>
    <mergeCell ref="A349:A357"/>
    <mergeCell ref="F349:F357"/>
    <mergeCell ref="G349:G357"/>
    <mergeCell ref="H349:H357"/>
    <mergeCell ref="I349:I357"/>
    <mergeCell ref="A358:A366"/>
    <mergeCell ref="F358:F366"/>
    <mergeCell ref="G358:G366"/>
    <mergeCell ref="H358:H366"/>
    <mergeCell ref="I358:I366"/>
    <mergeCell ref="A331:A339"/>
    <mergeCell ref="F331:F339"/>
    <mergeCell ref="G331:G339"/>
    <mergeCell ref="H331:H339"/>
    <mergeCell ref="I331:I339"/>
    <mergeCell ref="A340:A348"/>
    <mergeCell ref="F340:F347"/>
    <mergeCell ref="G340:G347"/>
    <mergeCell ref="H340:H347"/>
    <mergeCell ref="I340:I348"/>
    <mergeCell ref="A323:I323"/>
    <mergeCell ref="A324:A330"/>
    <mergeCell ref="F324:F330"/>
    <mergeCell ref="G324:G330"/>
    <mergeCell ref="H324:H330"/>
    <mergeCell ref="I324:I330"/>
    <mergeCell ref="A305:A313"/>
    <mergeCell ref="F305:F313"/>
    <mergeCell ref="G305:G313"/>
    <mergeCell ref="H305:H313"/>
    <mergeCell ref="I305:I313"/>
    <mergeCell ref="A314:A322"/>
    <mergeCell ref="F314:F322"/>
    <mergeCell ref="G314:G322"/>
    <mergeCell ref="H314:H322"/>
    <mergeCell ref="I314:I322"/>
    <mergeCell ref="A288:A296"/>
    <mergeCell ref="F288:F296"/>
    <mergeCell ref="G288:G296"/>
    <mergeCell ref="H288:H296"/>
    <mergeCell ref="I288:I296"/>
    <mergeCell ref="A297:A304"/>
    <mergeCell ref="F297:F304"/>
    <mergeCell ref="G297:G304"/>
    <mergeCell ref="H297:H304"/>
    <mergeCell ref="I297:I304"/>
    <mergeCell ref="A270:A278"/>
    <mergeCell ref="F270:F278"/>
    <mergeCell ref="G270:G278"/>
    <mergeCell ref="H270:H278"/>
    <mergeCell ref="I270:I278"/>
    <mergeCell ref="A279:A287"/>
    <mergeCell ref="F279:F287"/>
    <mergeCell ref="G279:G287"/>
    <mergeCell ref="H279:H287"/>
    <mergeCell ref="I279:I287"/>
    <mergeCell ref="A253:A260"/>
    <mergeCell ref="F253:F260"/>
    <mergeCell ref="G253:G260"/>
    <mergeCell ref="H253:H260"/>
    <mergeCell ref="I253:I260"/>
    <mergeCell ref="A261:A269"/>
    <mergeCell ref="F261:F269"/>
    <mergeCell ref="G261:G269"/>
    <mergeCell ref="H261:H269"/>
    <mergeCell ref="I261:I269"/>
    <mergeCell ref="I212:I219"/>
    <mergeCell ref="A245:I245"/>
    <mergeCell ref="A246:A252"/>
    <mergeCell ref="F246:F252"/>
    <mergeCell ref="G246:G252"/>
    <mergeCell ref="H246:H252"/>
    <mergeCell ref="I246:I252"/>
    <mergeCell ref="A220:A227"/>
    <mergeCell ref="F220:F227"/>
    <mergeCell ref="G220:G227"/>
    <mergeCell ref="H220:H227"/>
    <mergeCell ref="I220:I227"/>
    <mergeCell ref="A228:A236"/>
    <mergeCell ref="F228:F236"/>
    <mergeCell ref="G228:G236"/>
    <mergeCell ref="H228:H236"/>
    <mergeCell ref="I228:I236"/>
    <mergeCell ref="A169:A177"/>
    <mergeCell ref="F169:F177"/>
    <mergeCell ref="G169:G177"/>
    <mergeCell ref="H169:H177"/>
    <mergeCell ref="I169:I177"/>
    <mergeCell ref="A178:A186"/>
    <mergeCell ref="F178:F185"/>
    <mergeCell ref="G178:G185"/>
    <mergeCell ref="H178:H185"/>
    <mergeCell ref="I178:I185"/>
    <mergeCell ref="A151:A159"/>
    <mergeCell ref="F151:F159"/>
    <mergeCell ref="G151:G159"/>
    <mergeCell ref="H151:H159"/>
    <mergeCell ref="I151:I159"/>
    <mergeCell ref="A160:A168"/>
    <mergeCell ref="F160:F168"/>
    <mergeCell ref="G160:G168"/>
    <mergeCell ref="H160:H168"/>
    <mergeCell ref="I160:I168"/>
    <mergeCell ref="A133:A141"/>
    <mergeCell ref="F133:F141"/>
    <mergeCell ref="G133:G141"/>
    <mergeCell ref="H133:H141"/>
    <mergeCell ref="I133:I141"/>
    <mergeCell ref="A142:A150"/>
    <mergeCell ref="F142:F149"/>
    <mergeCell ref="G142:G149"/>
    <mergeCell ref="H142:H149"/>
    <mergeCell ref="I142:I150"/>
    <mergeCell ref="A116:A124"/>
    <mergeCell ref="F116:F124"/>
    <mergeCell ref="G116:G124"/>
    <mergeCell ref="H116:H124"/>
    <mergeCell ref="I116:I124"/>
    <mergeCell ref="A125:A132"/>
    <mergeCell ref="F125:F132"/>
    <mergeCell ref="G125:G132"/>
    <mergeCell ref="H125:H132"/>
    <mergeCell ref="I125:I132"/>
    <mergeCell ref="A99:A107"/>
    <mergeCell ref="F99:F107"/>
    <mergeCell ref="G99:G107"/>
    <mergeCell ref="H99:H107"/>
    <mergeCell ref="I99:I107"/>
    <mergeCell ref="A108:I108"/>
    <mergeCell ref="A109:A115"/>
    <mergeCell ref="F109:F115"/>
    <mergeCell ref="G109:G115"/>
    <mergeCell ref="H109:H115"/>
    <mergeCell ref="I109:I115"/>
    <mergeCell ref="A80:A88"/>
    <mergeCell ref="F80:F88"/>
    <mergeCell ref="G80:G88"/>
    <mergeCell ref="H80:H88"/>
    <mergeCell ref="I80:I88"/>
    <mergeCell ref="A89:A98"/>
    <mergeCell ref="F89:F97"/>
    <mergeCell ref="G89:G97"/>
    <mergeCell ref="H89:H97"/>
    <mergeCell ref="I89:I98"/>
    <mergeCell ref="A62:A70"/>
    <mergeCell ref="F62:F70"/>
    <mergeCell ref="G62:G70"/>
    <mergeCell ref="H62:H70"/>
    <mergeCell ref="I62:I70"/>
    <mergeCell ref="A71:A79"/>
    <mergeCell ref="F71:F78"/>
    <mergeCell ref="G71:G78"/>
    <mergeCell ref="H71:H78"/>
    <mergeCell ref="I71:I79"/>
    <mergeCell ref="A45:A52"/>
    <mergeCell ref="F45:F52"/>
    <mergeCell ref="G45:G52"/>
    <mergeCell ref="H45:H52"/>
    <mergeCell ref="I45:I52"/>
    <mergeCell ref="A53:A61"/>
    <mergeCell ref="F53:F61"/>
    <mergeCell ref="G53:G61"/>
    <mergeCell ref="H53:H61"/>
    <mergeCell ref="I53:I61"/>
    <mergeCell ref="A28:A35"/>
    <mergeCell ref="F28:F35"/>
    <mergeCell ref="G28:G35"/>
    <mergeCell ref="H28:H35"/>
    <mergeCell ref="I28:I35"/>
    <mergeCell ref="A36:A44"/>
    <mergeCell ref="F36:F44"/>
    <mergeCell ref="G36:G44"/>
    <mergeCell ref="H36:H44"/>
    <mergeCell ref="I36:I44"/>
    <mergeCell ref="A20:I20"/>
    <mergeCell ref="A21:A27"/>
    <mergeCell ref="F21:F27"/>
    <mergeCell ref="G21:G27"/>
    <mergeCell ref="H21:H27"/>
    <mergeCell ref="I21:I27"/>
    <mergeCell ref="F9:F10"/>
    <mergeCell ref="G9:G10"/>
    <mergeCell ref="H9:H10"/>
    <mergeCell ref="I9:I10"/>
    <mergeCell ref="A12:I12"/>
    <mergeCell ref="A13:A19"/>
    <mergeCell ref="F13:F19"/>
    <mergeCell ref="G13:G19"/>
    <mergeCell ref="H13:H19"/>
    <mergeCell ref="I13:I19"/>
    <mergeCell ref="H1:I1"/>
    <mergeCell ref="A3:I3"/>
    <mergeCell ref="A5:C5"/>
    <mergeCell ref="D5:I5"/>
    <mergeCell ref="A6:C6"/>
    <mergeCell ref="A7:C7"/>
    <mergeCell ref="A9:A10"/>
    <mergeCell ref="B9:B10"/>
    <mergeCell ref="C9:E9"/>
    <mergeCell ref="A187:A194"/>
    <mergeCell ref="F187:F194"/>
    <mergeCell ref="G187:G194"/>
    <mergeCell ref="H187:H194"/>
    <mergeCell ref="I187:I194"/>
    <mergeCell ref="A237:A244"/>
    <mergeCell ref="F237:F244"/>
    <mergeCell ref="G237:G244"/>
    <mergeCell ref="H237:H244"/>
    <mergeCell ref="I237:I244"/>
    <mergeCell ref="A195:A202"/>
    <mergeCell ref="F195:F202"/>
    <mergeCell ref="G195:G202"/>
    <mergeCell ref="H195:H202"/>
    <mergeCell ref="I195:I202"/>
    <mergeCell ref="A203:A211"/>
    <mergeCell ref="F203:F211"/>
    <mergeCell ref="G203:G211"/>
    <mergeCell ref="H203:H211"/>
    <mergeCell ref="I203:I211"/>
    <mergeCell ref="A212:A219"/>
    <mergeCell ref="F212:F219"/>
    <mergeCell ref="G212:G219"/>
    <mergeCell ref="H212:H219"/>
  </mergeCells>
  <pageMargins left="0.35433070866141736" right="0.31496062992125984" top="0.23622047244094491" bottom="0.23622047244094491" header="0.15748031496062992" footer="0.19685039370078741"/>
  <pageSetup paperSize="9" scale="76" fitToHeight="0" orientation="landscape" r:id="rId1"/>
  <headerFooter alignWithMargins="0"/>
  <rowBreaks count="4" manualBreakCount="4">
    <brk id="61" max="8" man="1"/>
    <brk id="244" max="8" man="1"/>
    <brk id="304" max="8" man="1"/>
    <brk id="63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669"/>
  <sheetViews>
    <sheetView view="pageBreakPreview" topLeftCell="A607" zoomScaleNormal="130" zoomScaleSheetLayoutView="100" workbookViewId="0">
      <selection activeCell="F631" sqref="F631"/>
    </sheetView>
  </sheetViews>
  <sheetFormatPr defaultColWidth="4.7109375" defaultRowHeight="12.75" x14ac:dyDescent="0.2"/>
  <cols>
    <col min="1" max="1" width="5.140625" style="2" customWidth="1"/>
    <col min="2" max="2" width="36" style="2" customWidth="1"/>
    <col min="3" max="3" width="11.5703125" style="2" customWidth="1"/>
    <col min="4" max="4" width="12.28515625" style="2" customWidth="1"/>
    <col min="5" max="5" width="14.140625" style="2" customWidth="1"/>
    <col min="6" max="6" width="8.140625" style="42" customWidth="1"/>
    <col min="7" max="7" width="9.140625" style="42" customWidth="1"/>
    <col min="8" max="8" width="13.28515625" style="42" customWidth="1"/>
    <col min="9" max="9" width="14" style="42" customWidth="1"/>
    <col min="10" max="35" width="9.140625" style="42" customWidth="1"/>
    <col min="36" max="228" width="9.140625" style="1" customWidth="1"/>
    <col min="229" max="229" width="3.140625" style="1" customWidth="1"/>
    <col min="230" max="230" width="27.7109375" style="1" customWidth="1"/>
    <col min="231" max="231" width="9.85546875" style="1" customWidth="1"/>
    <col min="232" max="232" width="9.5703125" style="1" customWidth="1"/>
    <col min="233" max="233" width="9.85546875" style="1" customWidth="1"/>
    <col min="234" max="234" width="9.5703125" style="1" customWidth="1"/>
    <col min="235" max="236" width="6.85546875" style="1" customWidth="1"/>
    <col min="237" max="237" width="15.140625" style="1" customWidth="1"/>
    <col min="238" max="238" width="6.7109375" style="1" customWidth="1"/>
    <col min="239" max="239" width="6.85546875" style="1" customWidth="1"/>
    <col min="240" max="247" width="4.7109375" style="1" customWidth="1"/>
    <col min="248" max="248" width="5.85546875" style="1" customWidth="1"/>
    <col min="249" max="16384" width="4.7109375" style="1"/>
  </cols>
  <sheetData>
    <row r="1" spans="1:35" s="2" customFormat="1" ht="15" x14ac:dyDescent="0.25">
      <c r="A1" s="23"/>
      <c r="B1" s="23"/>
      <c r="C1" s="23"/>
      <c r="D1" s="23"/>
      <c r="E1" s="2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 s="10" customFormat="1" ht="6.75" customHeight="1" x14ac:dyDescent="0.25">
      <c r="A2" s="24"/>
      <c r="B2" s="24"/>
      <c r="C2" s="24"/>
      <c r="D2" s="24"/>
      <c r="E2" s="24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s="10" customFormat="1" ht="13.5" customHeight="1" x14ac:dyDescent="0.25">
      <c r="A3" s="57" t="s">
        <v>99</v>
      </c>
      <c r="B3" s="57"/>
      <c r="C3" s="57"/>
      <c r="D3" s="57"/>
      <c r="E3" s="57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s="10" customFormat="1" ht="24.75" customHeight="1" x14ac:dyDescent="0.25">
      <c r="A4" s="18"/>
      <c r="B4" s="18"/>
      <c r="C4" s="18"/>
      <c r="D4" s="18"/>
      <c r="E4" s="19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10" customFormat="1" ht="15" x14ac:dyDescent="0.25">
      <c r="A5" s="58" t="s">
        <v>100</v>
      </c>
      <c r="B5" s="58"/>
      <c r="C5" s="58"/>
      <c r="D5" s="59" t="s">
        <v>256</v>
      </c>
      <c r="E5" s="59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10" customFormat="1" ht="12" customHeight="1" x14ac:dyDescent="0.25">
      <c r="A6" s="56" t="s">
        <v>105</v>
      </c>
      <c r="B6" s="56"/>
      <c r="C6" s="56"/>
      <c r="D6" s="15" t="s">
        <v>257</v>
      </c>
      <c r="E6" s="15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s="10" customFormat="1" ht="12" customHeight="1" x14ac:dyDescent="0.25">
      <c r="A7" s="56" t="s">
        <v>101</v>
      </c>
      <c r="B7" s="56"/>
      <c r="C7" s="56"/>
      <c r="D7" s="17" t="s">
        <v>106</v>
      </c>
      <c r="E7" s="1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9" customFormat="1" ht="13.5" customHeight="1" x14ac:dyDescent="0.25">
      <c r="A8" s="18"/>
      <c r="B8" s="19"/>
      <c r="C8" s="20"/>
      <c r="D8" s="21"/>
      <c r="E8" s="2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9" customFormat="1" ht="21" customHeight="1" x14ac:dyDescent="0.2">
      <c r="A9" s="60" t="s">
        <v>107</v>
      </c>
      <c r="B9" s="60" t="s">
        <v>102</v>
      </c>
      <c r="C9" s="60" t="s">
        <v>108</v>
      </c>
      <c r="D9" s="60"/>
      <c r="E9" s="60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 s="8" customFormat="1" ht="24" customHeight="1" x14ac:dyDescent="0.2">
      <c r="A10" s="60"/>
      <c r="B10" s="60"/>
      <c r="C10" s="46" t="s">
        <v>93</v>
      </c>
      <c r="D10" s="46" t="s">
        <v>92</v>
      </c>
      <c r="E10" s="46" t="s">
        <v>91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 s="8" customFormat="1" ht="11.25" customHeight="1" x14ac:dyDescent="0.2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 s="8" customFormat="1" ht="11.25" customHeight="1" x14ac:dyDescent="0.2">
      <c r="A12" s="65" t="s">
        <v>258</v>
      </c>
      <c r="B12" s="65"/>
      <c r="C12" s="65"/>
      <c r="D12" s="65"/>
      <c r="E12" s="65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s="8" customFormat="1" ht="11.25" customHeight="1" x14ac:dyDescent="0.2">
      <c r="A13" s="64"/>
      <c r="B13" s="11" t="s">
        <v>110</v>
      </c>
      <c r="C13" s="39">
        <f>SUM(C14:C19)</f>
        <v>1370996.8385500002</v>
      </c>
      <c r="D13" s="39">
        <f>SUM(D14:D19)</f>
        <v>143404.74579042351</v>
      </c>
      <c r="E13" s="39">
        <f>SUM(E14:E19)</f>
        <v>142484.69696042349</v>
      </c>
      <c r="F13" s="43">
        <f>E13/C13</f>
        <v>0.10392780855068841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s="8" customFormat="1" ht="11.25" customHeight="1" x14ac:dyDescent="0.2">
      <c r="A14" s="64"/>
      <c r="B14" s="11" t="s">
        <v>3</v>
      </c>
      <c r="C14" s="39">
        <f t="shared" ref="C14:E19" si="0">C22+C110+C247+C325+C369+C435+C470+C578+C630</f>
        <v>145182.5</v>
      </c>
      <c r="D14" s="39">
        <f t="shared" si="0"/>
        <v>17324.063689999999</v>
      </c>
      <c r="E14" s="39">
        <f t="shared" si="0"/>
        <v>17324.063689999999</v>
      </c>
      <c r="F14" s="43">
        <f t="shared" ref="F14:F77" si="1">E14/C14</f>
        <v>0.11932611499319822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 s="8" customFormat="1" ht="12" customHeight="1" x14ac:dyDescent="0.2">
      <c r="A15" s="64"/>
      <c r="B15" s="11" t="s">
        <v>2</v>
      </c>
      <c r="C15" s="39">
        <f t="shared" si="0"/>
        <v>1115973.6340000001</v>
      </c>
      <c r="D15" s="39">
        <f t="shared" si="0"/>
        <v>114856.68502999999</v>
      </c>
      <c r="E15" s="39">
        <f t="shared" si="0"/>
        <v>113936.63619999999</v>
      </c>
      <c r="F15" s="43">
        <f t="shared" si="1"/>
        <v>0.10209617210365024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s="8" customFormat="1" ht="11.25" customHeight="1" x14ac:dyDescent="0.2">
      <c r="A16" s="64"/>
      <c r="B16" s="11" t="s">
        <v>1</v>
      </c>
      <c r="C16" s="39">
        <f t="shared" si="0"/>
        <v>576.79999999999995</v>
      </c>
      <c r="D16" s="39">
        <f t="shared" si="0"/>
        <v>0</v>
      </c>
      <c r="E16" s="39">
        <f t="shared" si="0"/>
        <v>0</v>
      </c>
      <c r="F16" s="43">
        <f t="shared" si="1"/>
        <v>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8" customFormat="1" ht="11.25" customHeight="1" x14ac:dyDescent="0.2">
      <c r="A17" s="64"/>
      <c r="B17" s="11" t="s">
        <v>0</v>
      </c>
      <c r="C17" s="39">
        <f t="shared" si="0"/>
        <v>0</v>
      </c>
      <c r="D17" s="39">
        <f t="shared" si="0"/>
        <v>0</v>
      </c>
      <c r="E17" s="39">
        <f t="shared" si="0"/>
        <v>0</v>
      </c>
      <c r="F17" s="43" t="e">
        <f t="shared" si="1"/>
        <v>#DIV/0!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8" customFormat="1" ht="11.25" customHeight="1" x14ac:dyDescent="0.2">
      <c r="A18" s="64"/>
      <c r="B18" s="11" t="s">
        <v>111</v>
      </c>
      <c r="C18" s="39">
        <f t="shared" si="0"/>
        <v>0</v>
      </c>
      <c r="D18" s="39">
        <f t="shared" si="0"/>
        <v>0</v>
      </c>
      <c r="E18" s="39">
        <f t="shared" si="0"/>
        <v>0</v>
      </c>
      <c r="F18" s="43" t="e">
        <f t="shared" si="1"/>
        <v>#DIV/0!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 s="8" customFormat="1" ht="11.25" customHeight="1" x14ac:dyDescent="0.2">
      <c r="A19" s="64"/>
      <c r="B19" s="11" t="s">
        <v>104</v>
      </c>
      <c r="C19" s="39">
        <f t="shared" si="0"/>
        <v>109263.90455000001</v>
      </c>
      <c r="D19" s="39">
        <f t="shared" si="0"/>
        <v>11223.997070423506</v>
      </c>
      <c r="E19" s="39">
        <f t="shared" si="0"/>
        <v>11223.997070423506</v>
      </c>
      <c r="F19" s="43">
        <f t="shared" si="1"/>
        <v>0.10272374135492585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8" customFormat="1" ht="11.25" customHeight="1" x14ac:dyDescent="0.2">
      <c r="A20" s="61" t="s">
        <v>90</v>
      </c>
      <c r="B20" s="61"/>
      <c r="C20" s="61"/>
      <c r="D20" s="61"/>
      <c r="E20" s="61"/>
      <c r="F20" s="43" t="e">
        <f t="shared" si="1"/>
        <v>#DIV/0!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 s="7" customFormat="1" ht="10.5" customHeight="1" x14ac:dyDescent="0.2">
      <c r="A21" s="62"/>
      <c r="B21" s="11" t="s">
        <v>112</v>
      </c>
      <c r="C21" s="25">
        <f>SUM(C22:C27)</f>
        <v>74661.804550000001</v>
      </c>
      <c r="D21" s="25">
        <f>SUM(D22:D27)</f>
        <v>5358.6840000000002</v>
      </c>
      <c r="E21" s="25">
        <f>SUM(E22:E27)</f>
        <v>5358.6840000000002</v>
      </c>
      <c r="F21" s="43">
        <f t="shared" si="1"/>
        <v>7.1772762958218647E-2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s="7" customFormat="1" ht="10.5" customHeight="1" x14ac:dyDescent="0.2">
      <c r="A22" s="62"/>
      <c r="B22" s="11" t="s">
        <v>3</v>
      </c>
      <c r="C22" s="25">
        <f t="shared" ref="C22:E27" si="2">C30+C47+C73</f>
        <v>7394.7</v>
      </c>
      <c r="D22" s="25">
        <f t="shared" si="2"/>
        <v>0</v>
      </c>
      <c r="E22" s="25">
        <f t="shared" si="2"/>
        <v>0</v>
      </c>
      <c r="F22" s="43">
        <f t="shared" si="1"/>
        <v>0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s="7" customFormat="1" ht="10.5" customHeight="1" x14ac:dyDescent="0.2">
      <c r="A23" s="62"/>
      <c r="B23" s="11" t="s">
        <v>2</v>
      </c>
      <c r="C23" s="25">
        <f t="shared" si="2"/>
        <v>67160</v>
      </c>
      <c r="D23" s="25">
        <f t="shared" si="2"/>
        <v>5358.6840000000002</v>
      </c>
      <c r="E23" s="25">
        <f t="shared" si="2"/>
        <v>5358.6840000000002</v>
      </c>
      <c r="F23" s="43">
        <f t="shared" si="1"/>
        <v>7.9789815366289457E-2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7" customFormat="1" ht="10.5" customHeight="1" x14ac:dyDescent="0.2">
      <c r="A24" s="62"/>
      <c r="B24" s="11" t="s">
        <v>1</v>
      </c>
      <c r="C24" s="25">
        <f t="shared" si="2"/>
        <v>0</v>
      </c>
      <c r="D24" s="25">
        <f t="shared" si="2"/>
        <v>0</v>
      </c>
      <c r="E24" s="25">
        <f t="shared" si="2"/>
        <v>0</v>
      </c>
      <c r="F24" s="43" t="e">
        <f t="shared" si="1"/>
        <v>#DIV/0!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7" customFormat="1" ht="10.5" customHeight="1" x14ac:dyDescent="0.2">
      <c r="A25" s="62"/>
      <c r="B25" s="11" t="s">
        <v>0</v>
      </c>
      <c r="C25" s="25">
        <f t="shared" si="2"/>
        <v>0</v>
      </c>
      <c r="D25" s="25">
        <f t="shared" si="2"/>
        <v>0</v>
      </c>
      <c r="E25" s="25">
        <f t="shared" si="2"/>
        <v>0</v>
      </c>
      <c r="F25" s="43" t="e">
        <f t="shared" si="1"/>
        <v>#DIV/0!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 s="7" customFormat="1" ht="10.5" customHeight="1" x14ac:dyDescent="0.2">
      <c r="A26" s="62"/>
      <c r="B26" s="11" t="s">
        <v>111</v>
      </c>
      <c r="C26" s="25">
        <f t="shared" si="2"/>
        <v>0</v>
      </c>
      <c r="D26" s="25">
        <f t="shared" si="2"/>
        <v>0</v>
      </c>
      <c r="E26" s="25">
        <f t="shared" si="2"/>
        <v>0</v>
      </c>
      <c r="F26" s="43" t="e">
        <f t="shared" si="1"/>
        <v>#DIV/0!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s="7" customFormat="1" ht="10.5" customHeight="1" x14ac:dyDescent="0.2">
      <c r="A27" s="62"/>
      <c r="B27" s="11" t="s">
        <v>104</v>
      </c>
      <c r="C27" s="25">
        <f t="shared" si="2"/>
        <v>107.10455</v>
      </c>
      <c r="D27" s="25">
        <f t="shared" si="2"/>
        <v>0</v>
      </c>
      <c r="E27" s="25">
        <f t="shared" si="2"/>
        <v>0</v>
      </c>
      <c r="F27" s="43">
        <f t="shared" si="1"/>
        <v>0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 s="7" customFormat="1" ht="12.75" customHeight="1" x14ac:dyDescent="0.2">
      <c r="A28" s="51" t="s">
        <v>89</v>
      </c>
      <c r="B28" s="12" t="s">
        <v>88</v>
      </c>
      <c r="C28" s="26"/>
      <c r="D28" s="26"/>
      <c r="E28" s="26"/>
      <c r="F28" s="43" t="e">
        <f t="shared" si="1"/>
        <v>#DIV/0!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 s="7" customFormat="1" ht="11.25" customHeight="1" x14ac:dyDescent="0.2">
      <c r="A29" s="51"/>
      <c r="B29" s="11" t="s">
        <v>4</v>
      </c>
      <c r="C29" s="4">
        <f>SUM(C30:C35)</f>
        <v>6107.10455</v>
      </c>
      <c r="D29" s="4">
        <f>SUM(D30:D35)</f>
        <v>0</v>
      </c>
      <c r="E29" s="4">
        <f>SUM(E30:E35)</f>
        <v>0</v>
      </c>
      <c r="F29" s="43">
        <f t="shared" si="1"/>
        <v>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 s="7" customFormat="1" ht="9.75" customHeight="1" x14ac:dyDescent="0.2">
      <c r="A30" s="51"/>
      <c r="B30" s="11" t="s">
        <v>3</v>
      </c>
      <c r="C30" s="4">
        <f>C38</f>
        <v>0</v>
      </c>
      <c r="D30" s="4">
        <f t="shared" ref="D30:E30" si="3">D38</f>
        <v>0</v>
      </c>
      <c r="E30" s="4">
        <f t="shared" si="3"/>
        <v>0</v>
      </c>
      <c r="F30" s="43" t="e">
        <f t="shared" si="1"/>
        <v>#DIV/0!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s="7" customFormat="1" ht="10.5" customHeight="1" x14ac:dyDescent="0.2">
      <c r="A31" s="51"/>
      <c r="B31" s="11" t="s">
        <v>2</v>
      </c>
      <c r="C31" s="4">
        <f t="shared" ref="C31:E35" si="4">C39</f>
        <v>6000</v>
      </c>
      <c r="D31" s="4">
        <f t="shared" si="4"/>
        <v>0</v>
      </c>
      <c r="E31" s="4">
        <f t="shared" si="4"/>
        <v>0</v>
      </c>
      <c r="F31" s="43">
        <f t="shared" si="1"/>
        <v>0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s="7" customFormat="1" ht="11.25" customHeight="1" x14ac:dyDescent="0.2">
      <c r="A32" s="51"/>
      <c r="B32" s="11" t="s">
        <v>1</v>
      </c>
      <c r="C32" s="4">
        <f t="shared" si="4"/>
        <v>0</v>
      </c>
      <c r="D32" s="4">
        <f t="shared" si="4"/>
        <v>0</v>
      </c>
      <c r="E32" s="4">
        <f t="shared" si="4"/>
        <v>0</v>
      </c>
      <c r="F32" s="43" t="e">
        <f t="shared" si="1"/>
        <v>#DIV/0!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s="7" customFormat="1" ht="12" customHeight="1" x14ac:dyDescent="0.2">
      <c r="A33" s="51"/>
      <c r="B33" s="11" t="s">
        <v>0</v>
      </c>
      <c r="C33" s="4">
        <f t="shared" si="4"/>
        <v>0</v>
      </c>
      <c r="D33" s="4">
        <f t="shared" si="4"/>
        <v>0</v>
      </c>
      <c r="E33" s="4">
        <f t="shared" si="4"/>
        <v>0</v>
      </c>
      <c r="F33" s="43" t="e">
        <f t="shared" si="1"/>
        <v>#DIV/0!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s="7" customFormat="1" ht="12" customHeight="1" x14ac:dyDescent="0.2">
      <c r="A34" s="51"/>
      <c r="B34" s="11" t="s">
        <v>111</v>
      </c>
      <c r="C34" s="4">
        <f t="shared" si="4"/>
        <v>0</v>
      </c>
      <c r="D34" s="4">
        <f t="shared" si="4"/>
        <v>0</v>
      </c>
      <c r="E34" s="4">
        <f t="shared" si="4"/>
        <v>0</v>
      </c>
      <c r="F34" s="43" t="e">
        <f t="shared" si="1"/>
        <v>#DIV/0!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 s="7" customFormat="1" ht="11.25" customHeight="1" x14ac:dyDescent="0.2">
      <c r="A35" s="51"/>
      <c r="B35" s="11" t="s">
        <v>104</v>
      </c>
      <c r="C35" s="4">
        <v>107.10455</v>
      </c>
      <c r="D35" s="4">
        <f t="shared" si="4"/>
        <v>0</v>
      </c>
      <c r="E35" s="4">
        <f t="shared" si="4"/>
        <v>0</v>
      </c>
      <c r="F35" s="43">
        <f t="shared" si="1"/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 s="7" customFormat="1" ht="15" customHeight="1" x14ac:dyDescent="0.2">
      <c r="A36" s="51" t="s">
        <v>87</v>
      </c>
      <c r="B36" s="14" t="s">
        <v>117</v>
      </c>
      <c r="C36" s="5"/>
      <c r="D36" s="5"/>
      <c r="E36" s="5"/>
      <c r="F36" s="43" t="e">
        <f t="shared" si="1"/>
        <v>#DIV/0!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 s="7" customFormat="1" ht="9.75" customHeight="1" x14ac:dyDescent="0.2">
      <c r="A37" s="51"/>
      <c r="B37" s="11" t="s">
        <v>4</v>
      </c>
      <c r="C37" s="4">
        <f>SUM(C38:C43)</f>
        <v>6103.9849999999997</v>
      </c>
      <c r="D37" s="4">
        <f>SUM(D38:D43)</f>
        <v>0</v>
      </c>
      <c r="E37" s="4">
        <f>SUM(E38:E43)</f>
        <v>0</v>
      </c>
      <c r="F37" s="43">
        <f t="shared" si="1"/>
        <v>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 s="7" customFormat="1" ht="9.75" customHeight="1" x14ac:dyDescent="0.2">
      <c r="A38" s="51"/>
      <c r="B38" s="11" t="s">
        <v>3</v>
      </c>
      <c r="C38" s="5">
        <v>0</v>
      </c>
      <c r="D38" s="5">
        <v>0</v>
      </c>
      <c r="E38" s="5">
        <v>0</v>
      </c>
      <c r="F38" s="43" t="e">
        <f t="shared" si="1"/>
        <v>#DIV/0!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 s="7" customFormat="1" ht="9.75" customHeight="1" x14ac:dyDescent="0.2">
      <c r="A39" s="51"/>
      <c r="B39" s="11" t="s">
        <v>2</v>
      </c>
      <c r="C39" s="5">
        <v>6000</v>
      </c>
      <c r="D39" s="5">
        <v>0</v>
      </c>
      <c r="E39" s="5">
        <v>0</v>
      </c>
      <c r="F39" s="43">
        <f t="shared" si="1"/>
        <v>0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 s="7" customFormat="1" ht="9.75" customHeight="1" x14ac:dyDescent="0.2">
      <c r="A40" s="51"/>
      <c r="B40" s="11" t="s">
        <v>1</v>
      </c>
      <c r="C40" s="5">
        <v>0</v>
      </c>
      <c r="D40" s="5">
        <v>0</v>
      </c>
      <c r="E40" s="5">
        <v>0</v>
      </c>
      <c r="F40" s="43" t="e">
        <f t="shared" si="1"/>
        <v>#DIV/0!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 s="7" customFormat="1" ht="9.75" customHeight="1" x14ac:dyDescent="0.2">
      <c r="A41" s="51"/>
      <c r="B41" s="11" t="s">
        <v>0</v>
      </c>
      <c r="C41" s="5">
        <v>0</v>
      </c>
      <c r="D41" s="5">
        <v>0</v>
      </c>
      <c r="E41" s="5">
        <v>0</v>
      </c>
      <c r="F41" s="43" t="e">
        <f t="shared" si="1"/>
        <v>#DIV/0!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 s="7" customFormat="1" ht="9.75" customHeight="1" x14ac:dyDescent="0.2">
      <c r="A42" s="51"/>
      <c r="B42" s="11" t="s">
        <v>111</v>
      </c>
      <c r="C42" s="5">
        <v>0</v>
      </c>
      <c r="D42" s="5">
        <v>0</v>
      </c>
      <c r="E42" s="5">
        <v>0</v>
      </c>
      <c r="F42" s="43" t="e">
        <f t="shared" si="1"/>
        <v>#DIV/0!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s="7" customFormat="1" ht="9.75" customHeight="1" x14ac:dyDescent="0.2">
      <c r="A43" s="51"/>
      <c r="B43" s="11" t="s">
        <v>104</v>
      </c>
      <c r="C43" s="5">
        <v>103.985</v>
      </c>
      <c r="D43" s="5">
        <v>0</v>
      </c>
      <c r="E43" s="5">
        <v>0</v>
      </c>
      <c r="F43" s="43">
        <f t="shared" si="1"/>
        <v>0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s="7" customFormat="1" ht="9.75" customHeight="1" x14ac:dyDescent="0.2">
      <c r="A44" s="51"/>
      <c r="B44" s="11" t="s">
        <v>113</v>
      </c>
      <c r="C44" s="5">
        <f>C39</f>
        <v>6000</v>
      </c>
      <c r="D44" s="5">
        <f>D39</f>
        <v>0</v>
      </c>
      <c r="E44" s="5">
        <f>E39</f>
        <v>0</v>
      </c>
      <c r="F44" s="43">
        <f t="shared" si="1"/>
        <v>0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s="7" customFormat="1" ht="10.5" customHeight="1" x14ac:dyDescent="0.2">
      <c r="A45" s="51" t="s">
        <v>86</v>
      </c>
      <c r="B45" s="14" t="s">
        <v>184</v>
      </c>
      <c r="C45" s="5"/>
      <c r="D45" s="5"/>
      <c r="E45" s="5"/>
      <c r="F45" s="43" t="e">
        <f t="shared" si="1"/>
        <v>#DIV/0!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s="7" customFormat="1" ht="10.5" customHeight="1" x14ac:dyDescent="0.2">
      <c r="A46" s="51"/>
      <c r="B46" s="11" t="s">
        <v>4</v>
      </c>
      <c r="C46" s="4">
        <f>SUM(C47:C52)</f>
        <v>34500</v>
      </c>
      <c r="D46" s="4">
        <f>SUM(D47:D52)</f>
        <v>5358.6840000000002</v>
      </c>
      <c r="E46" s="4">
        <f>SUM(E47:E52)</f>
        <v>5358.6840000000002</v>
      </c>
      <c r="F46" s="43">
        <f t="shared" si="1"/>
        <v>0.15532417391304348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 s="7" customFormat="1" ht="10.5" customHeight="1" x14ac:dyDescent="0.2">
      <c r="A47" s="51"/>
      <c r="B47" s="11" t="s">
        <v>3</v>
      </c>
      <c r="C47" s="5">
        <f t="shared" ref="C47:E52" si="5">C55+C64</f>
        <v>0</v>
      </c>
      <c r="D47" s="5">
        <f t="shared" si="5"/>
        <v>0</v>
      </c>
      <c r="E47" s="5">
        <f t="shared" si="5"/>
        <v>0</v>
      </c>
      <c r="F47" s="43" t="e">
        <f t="shared" si="1"/>
        <v>#DIV/0!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 s="7" customFormat="1" ht="10.5" customHeight="1" x14ac:dyDescent="0.2">
      <c r="A48" s="51"/>
      <c r="B48" s="11" t="s">
        <v>2</v>
      </c>
      <c r="C48" s="5">
        <f t="shared" si="5"/>
        <v>34500</v>
      </c>
      <c r="D48" s="5">
        <f t="shared" si="5"/>
        <v>5358.6840000000002</v>
      </c>
      <c r="E48" s="5">
        <f t="shared" si="5"/>
        <v>5358.6840000000002</v>
      </c>
      <c r="F48" s="43">
        <f t="shared" si="1"/>
        <v>0.15532417391304348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 s="7" customFormat="1" ht="10.5" customHeight="1" x14ac:dyDescent="0.2">
      <c r="A49" s="51"/>
      <c r="B49" s="11" t="s">
        <v>1</v>
      </c>
      <c r="C49" s="5">
        <f t="shared" si="5"/>
        <v>0</v>
      </c>
      <c r="D49" s="5">
        <f t="shared" si="5"/>
        <v>0</v>
      </c>
      <c r="E49" s="5">
        <f t="shared" si="5"/>
        <v>0</v>
      </c>
      <c r="F49" s="43" t="e">
        <f t="shared" si="1"/>
        <v>#DIV/0!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s="7" customFormat="1" ht="10.5" customHeight="1" x14ac:dyDescent="0.2">
      <c r="A50" s="51"/>
      <c r="B50" s="11" t="s">
        <v>0</v>
      </c>
      <c r="C50" s="5">
        <f t="shared" si="5"/>
        <v>0</v>
      </c>
      <c r="D50" s="5">
        <f t="shared" si="5"/>
        <v>0</v>
      </c>
      <c r="E50" s="5">
        <f t="shared" si="5"/>
        <v>0</v>
      </c>
      <c r="F50" s="43" t="e">
        <f t="shared" si="1"/>
        <v>#DIV/0!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s="7" customFormat="1" ht="10.5" customHeight="1" x14ac:dyDescent="0.2">
      <c r="A51" s="51"/>
      <c r="B51" s="11" t="s">
        <v>111</v>
      </c>
      <c r="C51" s="5">
        <f t="shared" si="5"/>
        <v>0</v>
      </c>
      <c r="D51" s="5">
        <f t="shared" si="5"/>
        <v>0</v>
      </c>
      <c r="E51" s="5">
        <f t="shared" si="5"/>
        <v>0</v>
      </c>
      <c r="F51" s="43" t="e">
        <f t="shared" si="1"/>
        <v>#DIV/0!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 s="7" customFormat="1" ht="10.5" customHeight="1" x14ac:dyDescent="0.2">
      <c r="A52" s="51"/>
      <c r="B52" s="11" t="s">
        <v>104</v>
      </c>
      <c r="C52" s="5">
        <f t="shared" si="5"/>
        <v>0</v>
      </c>
      <c r="D52" s="5">
        <f t="shared" si="5"/>
        <v>0</v>
      </c>
      <c r="E52" s="5">
        <f t="shared" si="5"/>
        <v>0</v>
      </c>
      <c r="F52" s="43" t="e">
        <f t="shared" si="1"/>
        <v>#DIV/0!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 s="7" customFormat="1" ht="31.5" customHeight="1" x14ac:dyDescent="0.2">
      <c r="A53" s="51" t="s">
        <v>85</v>
      </c>
      <c r="B53" s="14" t="s">
        <v>118</v>
      </c>
      <c r="C53" s="5"/>
      <c r="D53" s="5"/>
      <c r="E53" s="5"/>
      <c r="F53" s="43" t="e">
        <f t="shared" si="1"/>
        <v>#DIV/0!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 s="7" customFormat="1" ht="11.25" customHeight="1" x14ac:dyDescent="0.2">
      <c r="A54" s="51"/>
      <c r="B54" s="11" t="s">
        <v>4</v>
      </c>
      <c r="C54" s="4">
        <f>SUM(C55:C60)</f>
        <v>1500</v>
      </c>
      <c r="D54" s="4">
        <f>SUM(D55:D60)</f>
        <v>0</v>
      </c>
      <c r="E54" s="4">
        <f>SUM(E55:E60)</f>
        <v>0</v>
      </c>
      <c r="F54" s="43">
        <f t="shared" si="1"/>
        <v>0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 s="7" customFormat="1" ht="11.25" customHeight="1" x14ac:dyDescent="0.2">
      <c r="A55" s="51"/>
      <c r="B55" s="11" t="s">
        <v>3</v>
      </c>
      <c r="C55" s="5">
        <v>0</v>
      </c>
      <c r="D55" s="5">
        <v>0</v>
      </c>
      <c r="E55" s="5">
        <v>0</v>
      </c>
      <c r="F55" s="43" t="e">
        <f t="shared" si="1"/>
        <v>#DIV/0!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 s="7" customFormat="1" ht="11.25" customHeight="1" x14ac:dyDescent="0.2">
      <c r="A56" s="51"/>
      <c r="B56" s="11" t="s">
        <v>2</v>
      </c>
      <c r="C56" s="5">
        <v>1500</v>
      </c>
      <c r="D56" s="5">
        <v>0</v>
      </c>
      <c r="E56" s="5">
        <v>0</v>
      </c>
      <c r="F56" s="43">
        <f t="shared" si="1"/>
        <v>0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 s="7" customFormat="1" ht="11.25" customHeight="1" x14ac:dyDescent="0.2">
      <c r="A57" s="51"/>
      <c r="B57" s="11" t="s">
        <v>1</v>
      </c>
      <c r="C57" s="5">
        <v>0</v>
      </c>
      <c r="D57" s="5">
        <v>0</v>
      </c>
      <c r="E57" s="5">
        <v>0</v>
      </c>
      <c r="F57" s="43" t="e">
        <f t="shared" si="1"/>
        <v>#DIV/0!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 s="7" customFormat="1" ht="11.25" customHeight="1" x14ac:dyDescent="0.2">
      <c r="A58" s="51"/>
      <c r="B58" s="11" t="s">
        <v>0</v>
      </c>
      <c r="C58" s="5">
        <v>0</v>
      </c>
      <c r="D58" s="5">
        <v>0</v>
      </c>
      <c r="E58" s="5">
        <v>0</v>
      </c>
      <c r="F58" s="43" t="e">
        <f t="shared" si="1"/>
        <v>#DIV/0!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 s="7" customFormat="1" ht="11.25" customHeight="1" x14ac:dyDescent="0.2">
      <c r="A59" s="51"/>
      <c r="B59" s="11" t="s">
        <v>111</v>
      </c>
      <c r="C59" s="5">
        <v>0</v>
      </c>
      <c r="D59" s="5">
        <v>0</v>
      </c>
      <c r="E59" s="5">
        <v>0</v>
      </c>
      <c r="F59" s="43" t="e">
        <f t="shared" si="1"/>
        <v>#DIV/0!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 s="7" customFormat="1" ht="11.25" customHeight="1" x14ac:dyDescent="0.2">
      <c r="A60" s="51"/>
      <c r="B60" s="11" t="s">
        <v>104</v>
      </c>
      <c r="C60" s="5">
        <v>0</v>
      </c>
      <c r="D60" s="5">
        <v>0</v>
      </c>
      <c r="E60" s="5">
        <v>0</v>
      </c>
      <c r="F60" s="43" t="e">
        <f t="shared" si="1"/>
        <v>#DIV/0!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 s="7" customFormat="1" ht="11.25" customHeight="1" x14ac:dyDescent="0.2">
      <c r="A61" s="51"/>
      <c r="B61" s="11" t="s">
        <v>113</v>
      </c>
      <c r="C61" s="5">
        <f>C56</f>
        <v>1500</v>
      </c>
      <c r="D61" s="5">
        <f>D56</f>
        <v>0</v>
      </c>
      <c r="E61" s="5">
        <f>E56</f>
        <v>0</v>
      </c>
      <c r="F61" s="43">
        <f t="shared" si="1"/>
        <v>0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 s="7" customFormat="1" ht="39" customHeight="1" x14ac:dyDescent="0.2">
      <c r="A62" s="51" t="s">
        <v>84</v>
      </c>
      <c r="B62" s="14" t="s">
        <v>119</v>
      </c>
      <c r="C62" s="5"/>
      <c r="D62" s="5"/>
      <c r="E62" s="5"/>
      <c r="F62" s="43" t="e">
        <f t="shared" si="1"/>
        <v>#DIV/0!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 s="7" customFormat="1" ht="9.75" customHeight="1" x14ac:dyDescent="0.2">
      <c r="A63" s="51"/>
      <c r="B63" s="11" t="s">
        <v>4</v>
      </c>
      <c r="C63" s="4">
        <f>SUM(C64:C69)</f>
        <v>33000</v>
      </c>
      <c r="D63" s="4">
        <f>SUM(D64:D69)</f>
        <v>5358.6840000000002</v>
      </c>
      <c r="E63" s="4">
        <f>SUM(E64:E69)</f>
        <v>5358.6840000000002</v>
      </c>
      <c r="F63" s="43">
        <f t="shared" si="1"/>
        <v>0.16238436363636363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 s="7" customFormat="1" ht="9.75" customHeight="1" x14ac:dyDescent="0.2">
      <c r="A64" s="51"/>
      <c r="B64" s="11" t="s">
        <v>3</v>
      </c>
      <c r="C64" s="5">
        <v>0</v>
      </c>
      <c r="D64" s="5">
        <v>0</v>
      </c>
      <c r="E64" s="5">
        <v>0</v>
      </c>
      <c r="F64" s="43" t="e">
        <f t="shared" si="1"/>
        <v>#DIV/0!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 s="7" customFormat="1" ht="9.75" customHeight="1" x14ac:dyDescent="0.2">
      <c r="A65" s="51"/>
      <c r="B65" s="11" t="s">
        <v>2</v>
      </c>
      <c r="C65" s="5">
        <v>33000</v>
      </c>
      <c r="D65" s="5">
        <v>5358.6840000000002</v>
      </c>
      <c r="E65" s="5">
        <v>5358.6840000000002</v>
      </c>
      <c r="F65" s="43">
        <f t="shared" si="1"/>
        <v>0.16238436363636363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 s="7" customFormat="1" ht="9.75" customHeight="1" x14ac:dyDescent="0.2">
      <c r="A66" s="51"/>
      <c r="B66" s="11" t="s">
        <v>1</v>
      </c>
      <c r="C66" s="5">
        <v>0</v>
      </c>
      <c r="D66" s="5">
        <v>0</v>
      </c>
      <c r="E66" s="5">
        <v>0</v>
      </c>
      <c r="F66" s="43" t="e">
        <f t="shared" si="1"/>
        <v>#DIV/0!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1:35" s="7" customFormat="1" ht="9.75" customHeight="1" x14ac:dyDescent="0.2">
      <c r="A67" s="51"/>
      <c r="B67" s="11" t="s">
        <v>0</v>
      </c>
      <c r="C67" s="5">
        <v>0</v>
      </c>
      <c r="D67" s="5">
        <v>0</v>
      </c>
      <c r="E67" s="5">
        <v>0</v>
      </c>
      <c r="F67" s="43" t="e">
        <f t="shared" si="1"/>
        <v>#DIV/0!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1:35" s="7" customFormat="1" ht="9.75" customHeight="1" x14ac:dyDescent="0.2">
      <c r="A68" s="51"/>
      <c r="B68" s="11" t="s">
        <v>111</v>
      </c>
      <c r="C68" s="5">
        <v>0</v>
      </c>
      <c r="D68" s="5">
        <v>0</v>
      </c>
      <c r="E68" s="5">
        <v>0</v>
      </c>
      <c r="F68" s="43" t="e">
        <f t="shared" si="1"/>
        <v>#DIV/0!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1:35" s="7" customFormat="1" ht="9.75" customHeight="1" x14ac:dyDescent="0.2">
      <c r="A69" s="51"/>
      <c r="B69" s="11" t="s">
        <v>104</v>
      </c>
      <c r="C69" s="5">
        <v>0</v>
      </c>
      <c r="D69" s="5">
        <v>0</v>
      </c>
      <c r="E69" s="5">
        <v>0</v>
      </c>
      <c r="F69" s="43" t="e">
        <f t="shared" si="1"/>
        <v>#DIV/0!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</row>
    <row r="70" spans="1:35" s="7" customFormat="1" ht="9.75" customHeight="1" x14ac:dyDescent="0.2">
      <c r="A70" s="51"/>
      <c r="B70" s="11" t="s">
        <v>113</v>
      </c>
      <c r="C70" s="5">
        <f>C65</f>
        <v>33000</v>
      </c>
      <c r="D70" s="5">
        <f>D65</f>
        <v>5358.6840000000002</v>
      </c>
      <c r="E70" s="5">
        <f>E65</f>
        <v>5358.6840000000002</v>
      </c>
      <c r="F70" s="43">
        <f t="shared" si="1"/>
        <v>0.16238436363636363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1:35" s="7" customFormat="1" ht="11.25" customHeight="1" x14ac:dyDescent="0.2">
      <c r="A71" s="53" t="s">
        <v>83</v>
      </c>
      <c r="B71" s="14" t="s">
        <v>183</v>
      </c>
      <c r="C71" s="5"/>
      <c r="D71" s="5"/>
      <c r="E71" s="5"/>
      <c r="F71" s="43" t="e">
        <f t="shared" si="1"/>
        <v>#DIV/0!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</row>
    <row r="72" spans="1:35" s="7" customFormat="1" ht="11.25" customHeight="1" x14ac:dyDescent="0.2">
      <c r="A72" s="54"/>
      <c r="B72" s="11" t="s">
        <v>4</v>
      </c>
      <c r="C72" s="4">
        <f>SUM(C73:C78)</f>
        <v>34054.699999999997</v>
      </c>
      <c r="D72" s="4">
        <f>SUM(D73:D78)</f>
        <v>0</v>
      </c>
      <c r="E72" s="4">
        <f>SUM(E73:E78)</f>
        <v>0</v>
      </c>
      <c r="F72" s="43">
        <f t="shared" si="1"/>
        <v>0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</row>
    <row r="73" spans="1:35" s="7" customFormat="1" ht="11.25" customHeight="1" x14ac:dyDescent="0.2">
      <c r="A73" s="54"/>
      <c r="B73" s="11" t="s">
        <v>3</v>
      </c>
      <c r="C73" s="5">
        <f>C82+C91+C101</f>
        <v>7394.7</v>
      </c>
      <c r="D73" s="5">
        <f t="shared" ref="D73:E73" si="6">D82+D91+D101</f>
        <v>0</v>
      </c>
      <c r="E73" s="5">
        <f t="shared" si="6"/>
        <v>0</v>
      </c>
      <c r="F73" s="43">
        <f t="shared" si="1"/>
        <v>0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</row>
    <row r="74" spans="1:35" s="7" customFormat="1" ht="11.25" customHeight="1" x14ac:dyDescent="0.2">
      <c r="A74" s="54"/>
      <c r="B74" s="11" t="s">
        <v>2</v>
      </c>
      <c r="C74" s="5">
        <f t="shared" ref="C74:E78" si="7">C83+C92+C102</f>
        <v>26660</v>
      </c>
      <c r="D74" s="5">
        <f t="shared" si="7"/>
        <v>0</v>
      </c>
      <c r="E74" s="5">
        <f t="shared" si="7"/>
        <v>0</v>
      </c>
      <c r="F74" s="43">
        <f t="shared" si="1"/>
        <v>0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</row>
    <row r="75" spans="1:35" s="7" customFormat="1" ht="11.25" customHeight="1" x14ac:dyDescent="0.2">
      <c r="A75" s="54"/>
      <c r="B75" s="11" t="s">
        <v>1</v>
      </c>
      <c r="C75" s="5">
        <f t="shared" si="7"/>
        <v>0</v>
      </c>
      <c r="D75" s="5">
        <f t="shared" si="7"/>
        <v>0</v>
      </c>
      <c r="E75" s="5">
        <f t="shared" si="7"/>
        <v>0</v>
      </c>
      <c r="F75" s="43" t="e">
        <f t="shared" si="1"/>
        <v>#DIV/0!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35" s="7" customFormat="1" ht="11.25" customHeight="1" x14ac:dyDescent="0.2">
      <c r="A76" s="54"/>
      <c r="B76" s="11" t="s">
        <v>0</v>
      </c>
      <c r="C76" s="5">
        <f t="shared" si="7"/>
        <v>0</v>
      </c>
      <c r="D76" s="5">
        <f t="shared" si="7"/>
        <v>0</v>
      </c>
      <c r="E76" s="5">
        <f t="shared" si="7"/>
        <v>0</v>
      </c>
      <c r="F76" s="43" t="e">
        <f t="shared" si="1"/>
        <v>#DIV/0!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35" s="7" customFormat="1" ht="11.25" customHeight="1" x14ac:dyDescent="0.2">
      <c r="A77" s="54"/>
      <c r="B77" s="11" t="s">
        <v>111</v>
      </c>
      <c r="C77" s="5">
        <f t="shared" si="7"/>
        <v>0</v>
      </c>
      <c r="D77" s="5">
        <f t="shared" si="7"/>
        <v>0</v>
      </c>
      <c r="E77" s="5">
        <f t="shared" si="7"/>
        <v>0</v>
      </c>
      <c r="F77" s="43" t="e">
        <f t="shared" si="1"/>
        <v>#DIV/0!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 s="7" customFormat="1" ht="11.25" customHeight="1" x14ac:dyDescent="0.2">
      <c r="A78" s="54"/>
      <c r="B78" s="11" t="s">
        <v>104</v>
      </c>
      <c r="C78" s="5">
        <f t="shared" si="7"/>
        <v>0</v>
      </c>
      <c r="D78" s="5">
        <f t="shared" si="7"/>
        <v>0</v>
      </c>
      <c r="E78" s="5">
        <f t="shared" si="7"/>
        <v>0</v>
      </c>
      <c r="F78" s="43" t="e">
        <f t="shared" ref="F78:F141" si="8">E78/C78</f>
        <v>#DIV/0!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  <row r="79" spans="1:35" s="7" customFormat="1" ht="48.75" x14ac:dyDescent="0.2">
      <c r="A79" s="55"/>
      <c r="B79" s="11" t="s">
        <v>244</v>
      </c>
      <c r="C79" s="5"/>
      <c r="D79" s="5"/>
      <c r="E79" s="5"/>
      <c r="F79" s="43" t="e">
        <f t="shared" si="8"/>
        <v>#DIV/0!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</row>
    <row r="80" spans="1:35" s="7" customFormat="1" ht="49.5" customHeight="1" x14ac:dyDescent="0.2">
      <c r="A80" s="51" t="s">
        <v>82</v>
      </c>
      <c r="B80" s="13" t="s">
        <v>182</v>
      </c>
      <c r="C80" s="4"/>
      <c r="D80" s="4"/>
      <c r="E80" s="4"/>
      <c r="F80" s="43" t="e">
        <f t="shared" si="8"/>
        <v>#DIV/0!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</row>
    <row r="81" spans="1:35" s="7" customFormat="1" ht="10.5" customHeight="1" x14ac:dyDescent="0.2">
      <c r="A81" s="51"/>
      <c r="B81" s="11" t="s">
        <v>4</v>
      </c>
      <c r="C81" s="4">
        <f>SUM(C82:C87)</f>
        <v>1200</v>
      </c>
      <c r="D81" s="4">
        <f>SUM(D82:D87)</f>
        <v>0</v>
      </c>
      <c r="E81" s="4">
        <f>SUM(E82:E87)</f>
        <v>0</v>
      </c>
      <c r="F81" s="43">
        <f t="shared" si="8"/>
        <v>0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</row>
    <row r="82" spans="1:35" s="7" customFormat="1" ht="10.5" customHeight="1" x14ac:dyDescent="0.2">
      <c r="A82" s="51"/>
      <c r="B82" s="11" t="s">
        <v>3</v>
      </c>
      <c r="C82" s="4">
        <v>0</v>
      </c>
      <c r="D82" s="4">
        <v>0</v>
      </c>
      <c r="E82" s="4">
        <v>0</v>
      </c>
      <c r="F82" s="43" t="e">
        <f t="shared" si="8"/>
        <v>#DIV/0!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</row>
    <row r="83" spans="1:35" s="7" customFormat="1" ht="10.5" customHeight="1" x14ac:dyDescent="0.2">
      <c r="A83" s="51"/>
      <c r="B83" s="11" t="s">
        <v>2</v>
      </c>
      <c r="C83" s="4">
        <v>1200</v>
      </c>
      <c r="D83" s="4">
        <v>0</v>
      </c>
      <c r="E83" s="4">
        <v>0</v>
      </c>
      <c r="F83" s="43">
        <f t="shared" si="8"/>
        <v>0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</row>
    <row r="84" spans="1:35" s="7" customFormat="1" ht="10.5" customHeight="1" x14ac:dyDescent="0.2">
      <c r="A84" s="51"/>
      <c r="B84" s="11" t="s">
        <v>1</v>
      </c>
      <c r="C84" s="4">
        <v>0</v>
      </c>
      <c r="D84" s="4">
        <v>0</v>
      </c>
      <c r="E84" s="4">
        <v>0</v>
      </c>
      <c r="F84" s="43" t="e">
        <f t="shared" si="8"/>
        <v>#DIV/0!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</row>
    <row r="85" spans="1:35" s="7" customFormat="1" ht="10.5" customHeight="1" x14ac:dyDescent="0.2">
      <c r="A85" s="51"/>
      <c r="B85" s="11" t="s">
        <v>0</v>
      </c>
      <c r="C85" s="4">
        <v>0</v>
      </c>
      <c r="D85" s="4">
        <v>0</v>
      </c>
      <c r="E85" s="4">
        <v>0</v>
      </c>
      <c r="F85" s="43" t="e">
        <f t="shared" si="8"/>
        <v>#DIV/0!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</row>
    <row r="86" spans="1:35" s="7" customFormat="1" ht="10.5" customHeight="1" x14ac:dyDescent="0.2">
      <c r="A86" s="51"/>
      <c r="B86" s="11" t="s">
        <v>111</v>
      </c>
      <c r="C86" s="4">
        <v>0</v>
      </c>
      <c r="D86" s="4">
        <v>0</v>
      </c>
      <c r="E86" s="4">
        <v>0</v>
      </c>
      <c r="F86" s="43" t="e">
        <f t="shared" si="8"/>
        <v>#DIV/0!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</row>
    <row r="87" spans="1:35" s="7" customFormat="1" ht="10.5" customHeight="1" x14ac:dyDescent="0.2">
      <c r="A87" s="51"/>
      <c r="B87" s="11" t="s">
        <v>104</v>
      </c>
      <c r="C87" s="4">
        <v>0</v>
      </c>
      <c r="D87" s="4">
        <v>0</v>
      </c>
      <c r="E87" s="4">
        <v>0</v>
      </c>
      <c r="F87" s="43" t="e">
        <f t="shared" si="8"/>
        <v>#DIV/0!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</row>
    <row r="88" spans="1:35" s="7" customFormat="1" ht="10.5" customHeight="1" x14ac:dyDescent="0.2">
      <c r="A88" s="51"/>
      <c r="B88" s="11" t="s">
        <v>114</v>
      </c>
      <c r="C88" s="4">
        <f>C82+C83</f>
        <v>1200</v>
      </c>
      <c r="D88" s="4">
        <f>D82+D83</f>
        <v>0</v>
      </c>
      <c r="E88" s="4">
        <f>E82+E83</f>
        <v>0</v>
      </c>
      <c r="F88" s="43">
        <f t="shared" si="8"/>
        <v>0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</row>
    <row r="89" spans="1:35" s="7" customFormat="1" ht="59.25" customHeight="1" x14ac:dyDescent="0.2">
      <c r="A89" s="53" t="s">
        <v>81</v>
      </c>
      <c r="B89" s="13" t="s">
        <v>120</v>
      </c>
      <c r="C89" s="5"/>
      <c r="D89" s="5"/>
      <c r="E89" s="5"/>
      <c r="F89" s="43" t="e">
        <f t="shared" si="8"/>
        <v>#DIV/0!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</row>
    <row r="90" spans="1:35" s="7" customFormat="1" ht="10.5" customHeight="1" x14ac:dyDescent="0.2">
      <c r="A90" s="54"/>
      <c r="B90" s="11" t="s">
        <v>4</v>
      </c>
      <c r="C90" s="4">
        <f>SUM(C91:C96)</f>
        <v>24000</v>
      </c>
      <c r="D90" s="4">
        <f>SUM(D91:D96)</f>
        <v>0</v>
      </c>
      <c r="E90" s="4">
        <f>SUM(E91:E96)</f>
        <v>0</v>
      </c>
      <c r="F90" s="43">
        <f t="shared" si="8"/>
        <v>0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</row>
    <row r="91" spans="1:35" s="7" customFormat="1" ht="10.5" customHeight="1" x14ac:dyDescent="0.2">
      <c r="A91" s="54"/>
      <c r="B91" s="11" t="s">
        <v>3</v>
      </c>
      <c r="C91" s="5">
        <v>0</v>
      </c>
      <c r="D91" s="5">
        <v>0</v>
      </c>
      <c r="E91" s="5">
        <v>0</v>
      </c>
      <c r="F91" s="43" t="e">
        <f t="shared" si="8"/>
        <v>#DIV/0!</v>
      </c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</row>
    <row r="92" spans="1:35" s="7" customFormat="1" ht="10.5" customHeight="1" x14ac:dyDescent="0.2">
      <c r="A92" s="54"/>
      <c r="B92" s="11" t="s">
        <v>2</v>
      </c>
      <c r="C92" s="5">
        <v>24000</v>
      </c>
      <c r="D92" s="5">
        <v>0</v>
      </c>
      <c r="E92" s="5">
        <v>0</v>
      </c>
      <c r="F92" s="43">
        <f t="shared" si="8"/>
        <v>0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</row>
    <row r="93" spans="1:35" s="7" customFormat="1" ht="10.5" customHeight="1" x14ac:dyDescent="0.2">
      <c r="A93" s="54"/>
      <c r="B93" s="11" t="s">
        <v>1</v>
      </c>
      <c r="C93" s="5">
        <v>0</v>
      </c>
      <c r="D93" s="5">
        <v>0</v>
      </c>
      <c r="E93" s="5">
        <v>0</v>
      </c>
      <c r="F93" s="43" t="e">
        <f t="shared" si="8"/>
        <v>#DIV/0!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</row>
    <row r="94" spans="1:35" s="7" customFormat="1" ht="10.5" customHeight="1" x14ac:dyDescent="0.2">
      <c r="A94" s="54"/>
      <c r="B94" s="11" t="s">
        <v>0</v>
      </c>
      <c r="C94" s="5">
        <v>0</v>
      </c>
      <c r="D94" s="5">
        <v>0</v>
      </c>
      <c r="E94" s="5">
        <v>0</v>
      </c>
      <c r="F94" s="43" t="e">
        <f t="shared" si="8"/>
        <v>#DIV/0!</v>
      </c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</row>
    <row r="95" spans="1:35" s="7" customFormat="1" ht="10.5" customHeight="1" x14ac:dyDescent="0.2">
      <c r="A95" s="54"/>
      <c r="B95" s="11" t="s">
        <v>111</v>
      </c>
      <c r="C95" s="5">
        <v>0</v>
      </c>
      <c r="D95" s="5">
        <v>0</v>
      </c>
      <c r="E95" s="5">
        <v>0</v>
      </c>
      <c r="F95" s="43" t="e">
        <f t="shared" si="8"/>
        <v>#DIV/0!</v>
      </c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</row>
    <row r="96" spans="1:35" s="7" customFormat="1" ht="10.5" customHeight="1" x14ac:dyDescent="0.2">
      <c r="A96" s="54"/>
      <c r="B96" s="11" t="s">
        <v>104</v>
      </c>
      <c r="C96" s="5">
        <v>0</v>
      </c>
      <c r="D96" s="5">
        <v>0</v>
      </c>
      <c r="E96" s="5">
        <v>0</v>
      </c>
      <c r="F96" s="43" t="e">
        <f t="shared" si="8"/>
        <v>#DIV/0!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</row>
    <row r="97" spans="1:35" s="7" customFormat="1" ht="10.5" customHeight="1" x14ac:dyDescent="0.2">
      <c r="A97" s="54"/>
      <c r="B97" s="11" t="s">
        <v>113</v>
      </c>
      <c r="C97" s="5">
        <f>C92</f>
        <v>24000</v>
      </c>
      <c r="D97" s="5">
        <f t="shared" ref="D97:E97" si="9">D92</f>
        <v>0</v>
      </c>
      <c r="E97" s="5">
        <f t="shared" si="9"/>
        <v>0</v>
      </c>
      <c r="F97" s="43">
        <f t="shared" si="8"/>
        <v>0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</row>
    <row r="98" spans="1:35" s="7" customFormat="1" ht="29.25" x14ac:dyDescent="0.2">
      <c r="A98" s="55"/>
      <c r="B98" s="11" t="s">
        <v>243</v>
      </c>
      <c r="C98" s="5"/>
      <c r="D98" s="5"/>
      <c r="E98" s="5"/>
      <c r="F98" s="43" t="e">
        <f t="shared" si="8"/>
        <v>#DIV/0!</v>
      </c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</row>
    <row r="99" spans="1:35" s="7" customFormat="1" ht="58.5" customHeight="1" x14ac:dyDescent="0.2">
      <c r="A99" s="51" t="s">
        <v>80</v>
      </c>
      <c r="B99" s="13" t="s">
        <v>121</v>
      </c>
      <c r="C99" s="5"/>
      <c r="D99" s="5"/>
      <c r="E99" s="5"/>
      <c r="F99" s="43" t="e">
        <f t="shared" si="8"/>
        <v>#DIV/0!</v>
      </c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</row>
    <row r="100" spans="1:35" s="7" customFormat="1" ht="9.75" customHeight="1" x14ac:dyDescent="0.2">
      <c r="A100" s="51"/>
      <c r="B100" s="11" t="s">
        <v>4</v>
      </c>
      <c r="C100" s="4">
        <f>SUM(C101:C106)</f>
        <v>8854.7000000000007</v>
      </c>
      <c r="D100" s="4">
        <f>SUM(D101:D106)</f>
        <v>0</v>
      </c>
      <c r="E100" s="4">
        <f>SUM(E101:E106)</f>
        <v>0</v>
      </c>
      <c r="F100" s="43">
        <f t="shared" si="8"/>
        <v>0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</row>
    <row r="101" spans="1:35" s="7" customFormat="1" ht="9.75" customHeight="1" x14ac:dyDescent="0.2">
      <c r="A101" s="51"/>
      <c r="B101" s="11" t="s">
        <v>3</v>
      </c>
      <c r="C101" s="5">
        <v>7394.7</v>
      </c>
      <c r="D101" s="5">
        <v>0</v>
      </c>
      <c r="E101" s="5">
        <v>0</v>
      </c>
      <c r="F101" s="43">
        <f t="shared" si="8"/>
        <v>0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</row>
    <row r="102" spans="1:35" s="7" customFormat="1" ht="9.75" customHeight="1" x14ac:dyDescent="0.2">
      <c r="A102" s="51"/>
      <c r="B102" s="11" t="s">
        <v>2</v>
      </c>
      <c r="C102" s="5">
        <v>1460</v>
      </c>
      <c r="D102" s="5">
        <v>0</v>
      </c>
      <c r="E102" s="5">
        <v>0</v>
      </c>
      <c r="F102" s="43">
        <f t="shared" si="8"/>
        <v>0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</row>
    <row r="103" spans="1:35" s="7" customFormat="1" ht="9.75" customHeight="1" x14ac:dyDescent="0.2">
      <c r="A103" s="51"/>
      <c r="B103" s="11" t="s">
        <v>1</v>
      </c>
      <c r="C103" s="5">
        <v>0</v>
      </c>
      <c r="D103" s="5">
        <v>0</v>
      </c>
      <c r="E103" s="5">
        <v>0</v>
      </c>
      <c r="F103" s="43" t="e">
        <f t="shared" si="8"/>
        <v>#DIV/0!</v>
      </c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</row>
    <row r="104" spans="1:35" s="7" customFormat="1" ht="9.75" customHeight="1" x14ac:dyDescent="0.2">
      <c r="A104" s="51"/>
      <c r="B104" s="11" t="s">
        <v>0</v>
      </c>
      <c r="C104" s="5">
        <v>0</v>
      </c>
      <c r="D104" s="5">
        <v>0</v>
      </c>
      <c r="E104" s="5">
        <v>0</v>
      </c>
      <c r="F104" s="43" t="e">
        <f t="shared" si="8"/>
        <v>#DIV/0!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</row>
    <row r="105" spans="1:35" s="7" customFormat="1" ht="9.75" customHeight="1" x14ac:dyDescent="0.2">
      <c r="A105" s="51"/>
      <c r="B105" s="11" t="s">
        <v>111</v>
      </c>
      <c r="C105" s="5">
        <v>0</v>
      </c>
      <c r="D105" s="5">
        <v>0</v>
      </c>
      <c r="E105" s="5">
        <v>0</v>
      </c>
      <c r="F105" s="43" t="e">
        <f t="shared" si="8"/>
        <v>#DIV/0!</v>
      </c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</row>
    <row r="106" spans="1:35" s="7" customFormat="1" ht="9.75" customHeight="1" x14ac:dyDescent="0.2">
      <c r="A106" s="51"/>
      <c r="B106" s="11" t="s">
        <v>104</v>
      </c>
      <c r="C106" s="5">
        <v>0</v>
      </c>
      <c r="D106" s="5">
        <v>0</v>
      </c>
      <c r="E106" s="5">
        <v>0</v>
      </c>
      <c r="F106" s="43" t="e">
        <f t="shared" si="8"/>
        <v>#DIV/0!</v>
      </c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</row>
    <row r="107" spans="1:35" s="7" customFormat="1" ht="9.75" customHeight="1" x14ac:dyDescent="0.2">
      <c r="A107" s="51"/>
      <c r="B107" s="11" t="s">
        <v>114</v>
      </c>
      <c r="C107" s="5">
        <f>C101+C102</f>
        <v>8854.7000000000007</v>
      </c>
      <c r="D107" s="5">
        <f>D101+D102</f>
        <v>0</v>
      </c>
      <c r="E107" s="5">
        <f>E101+E102</f>
        <v>0</v>
      </c>
      <c r="F107" s="43">
        <f t="shared" si="8"/>
        <v>0</v>
      </c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</row>
    <row r="108" spans="1:35" s="6" customFormat="1" ht="10.5" customHeight="1" x14ac:dyDescent="0.2">
      <c r="A108" s="61" t="s">
        <v>75</v>
      </c>
      <c r="B108" s="61"/>
      <c r="C108" s="61"/>
      <c r="D108" s="61"/>
      <c r="E108" s="61"/>
      <c r="F108" s="43" t="e">
        <f t="shared" si="8"/>
        <v>#DIV/0!</v>
      </c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</row>
    <row r="109" spans="1:35" s="6" customFormat="1" ht="10.5" customHeight="1" x14ac:dyDescent="0.2">
      <c r="A109" s="62"/>
      <c r="B109" s="11" t="s">
        <v>112</v>
      </c>
      <c r="C109" s="25">
        <f>SUM(C110:C115)</f>
        <v>532850.63300000003</v>
      </c>
      <c r="D109" s="25">
        <f>SUM(D110:D115)</f>
        <v>29071.84474</v>
      </c>
      <c r="E109" s="25">
        <f>SUM(E110:E115)</f>
        <v>29071.84474</v>
      </c>
      <c r="F109" s="43">
        <f t="shared" si="8"/>
        <v>5.4559088306459794E-2</v>
      </c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</row>
    <row r="110" spans="1:35" s="6" customFormat="1" ht="10.5" customHeight="1" x14ac:dyDescent="0.2">
      <c r="A110" s="62"/>
      <c r="B110" s="11" t="s">
        <v>3</v>
      </c>
      <c r="C110" s="32">
        <f t="shared" ref="C110:E115" si="10">C118+C127+C197+C214+C222</f>
        <v>65275.623</v>
      </c>
      <c r="D110" s="32">
        <f t="shared" si="10"/>
        <v>0</v>
      </c>
      <c r="E110" s="32">
        <f t="shared" si="10"/>
        <v>0</v>
      </c>
      <c r="F110" s="43">
        <f t="shared" si="8"/>
        <v>0</v>
      </c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</row>
    <row r="111" spans="1:35" s="6" customFormat="1" ht="10.5" customHeight="1" x14ac:dyDescent="0.2">
      <c r="A111" s="62"/>
      <c r="B111" s="11" t="s">
        <v>2</v>
      </c>
      <c r="C111" s="32">
        <f t="shared" si="10"/>
        <v>467575.01</v>
      </c>
      <c r="D111" s="32">
        <f t="shared" si="10"/>
        <v>29071.84474</v>
      </c>
      <c r="E111" s="32">
        <f t="shared" si="10"/>
        <v>29071.84474</v>
      </c>
      <c r="F111" s="43">
        <f t="shared" si="8"/>
        <v>6.2175788094406499E-2</v>
      </c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</row>
    <row r="112" spans="1:35" s="6" customFormat="1" ht="10.5" customHeight="1" x14ac:dyDescent="0.2">
      <c r="A112" s="62"/>
      <c r="B112" s="11" t="s">
        <v>1</v>
      </c>
      <c r="C112" s="32">
        <f t="shared" si="10"/>
        <v>0</v>
      </c>
      <c r="D112" s="32">
        <f t="shared" si="10"/>
        <v>0</v>
      </c>
      <c r="E112" s="32">
        <f t="shared" si="10"/>
        <v>0</v>
      </c>
      <c r="F112" s="43" t="e">
        <f t="shared" si="8"/>
        <v>#DIV/0!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</row>
    <row r="113" spans="1:35" s="6" customFormat="1" ht="10.5" customHeight="1" x14ac:dyDescent="0.2">
      <c r="A113" s="62"/>
      <c r="B113" s="11" t="s">
        <v>0</v>
      </c>
      <c r="C113" s="32">
        <f t="shared" si="10"/>
        <v>0</v>
      </c>
      <c r="D113" s="32">
        <f t="shared" si="10"/>
        <v>0</v>
      </c>
      <c r="E113" s="32">
        <f t="shared" si="10"/>
        <v>0</v>
      </c>
      <c r="F113" s="43" t="e">
        <f t="shared" si="8"/>
        <v>#DIV/0!</v>
      </c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</row>
    <row r="114" spans="1:35" s="6" customFormat="1" ht="10.5" customHeight="1" x14ac:dyDescent="0.2">
      <c r="A114" s="62"/>
      <c r="B114" s="11" t="s">
        <v>111</v>
      </c>
      <c r="C114" s="32">
        <f t="shared" si="10"/>
        <v>0</v>
      </c>
      <c r="D114" s="32">
        <f t="shared" si="10"/>
        <v>0</v>
      </c>
      <c r="E114" s="32">
        <f t="shared" si="10"/>
        <v>0</v>
      </c>
      <c r="F114" s="43" t="e">
        <f t="shared" si="8"/>
        <v>#DIV/0!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</row>
    <row r="115" spans="1:35" s="6" customFormat="1" ht="10.5" customHeight="1" x14ac:dyDescent="0.2">
      <c r="A115" s="62"/>
      <c r="B115" s="11" t="s">
        <v>104</v>
      </c>
      <c r="C115" s="32">
        <f t="shared" si="10"/>
        <v>0</v>
      </c>
      <c r="D115" s="32">
        <f t="shared" si="10"/>
        <v>0</v>
      </c>
      <c r="E115" s="32">
        <f t="shared" si="10"/>
        <v>0</v>
      </c>
      <c r="F115" s="43" t="e">
        <f t="shared" si="8"/>
        <v>#DIV/0!</v>
      </c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</row>
    <row r="116" spans="1:35" s="2" customFormat="1" ht="10.5" customHeight="1" x14ac:dyDescent="0.2">
      <c r="A116" s="53" t="s">
        <v>74</v>
      </c>
      <c r="B116" s="14" t="s">
        <v>181</v>
      </c>
      <c r="C116" s="5"/>
      <c r="D116" s="5"/>
      <c r="E116" s="5"/>
      <c r="F116" s="43" t="e">
        <f t="shared" si="8"/>
        <v>#DIV/0!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</row>
    <row r="117" spans="1:35" s="2" customFormat="1" ht="10.5" customHeight="1" x14ac:dyDescent="0.2">
      <c r="A117" s="54"/>
      <c r="B117" s="11" t="s">
        <v>4</v>
      </c>
      <c r="C117" s="4">
        <f>SUM(C118:C123)</f>
        <v>3000</v>
      </c>
      <c r="D117" s="4">
        <f>SUM(D118:D123)</f>
        <v>235.2</v>
      </c>
      <c r="E117" s="4">
        <f>SUM(E118:E123)</f>
        <v>235.2</v>
      </c>
      <c r="F117" s="43">
        <f t="shared" si="8"/>
        <v>7.8399999999999997E-2</v>
      </c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</row>
    <row r="118" spans="1:35" s="2" customFormat="1" ht="10.5" customHeight="1" x14ac:dyDescent="0.2">
      <c r="A118" s="54"/>
      <c r="B118" s="11" t="s">
        <v>3</v>
      </c>
      <c r="C118" s="5">
        <v>0</v>
      </c>
      <c r="D118" s="5">
        <v>0</v>
      </c>
      <c r="E118" s="5">
        <v>0</v>
      </c>
      <c r="F118" s="43" t="e">
        <f t="shared" si="8"/>
        <v>#DIV/0!</v>
      </c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</row>
    <row r="119" spans="1:35" s="2" customFormat="1" ht="10.5" customHeight="1" x14ac:dyDescent="0.2">
      <c r="A119" s="54"/>
      <c r="B119" s="11" t="s">
        <v>2</v>
      </c>
      <c r="C119" s="5">
        <v>3000</v>
      </c>
      <c r="D119" s="5">
        <v>235.2</v>
      </c>
      <c r="E119" s="5">
        <v>235.2</v>
      </c>
      <c r="F119" s="43">
        <f t="shared" si="8"/>
        <v>7.8399999999999997E-2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</row>
    <row r="120" spans="1:35" s="2" customFormat="1" ht="10.5" customHeight="1" x14ac:dyDescent="0.2">
      <c r="A120" s="54"/>
      <c r="B120" s="11" t="s">
        <v>1</v>
      </c>
      <c r="C120" s="5">
        <v>0</v>
      </c>
      <c r="D120" s="5">
        <v>0</v>
      </c>
      <c r="E120" s="5">
        <v>0</v>
      </c>
      <c r="F120" s="43" t="e">
        <f t="shared" si="8"/>
        <v>#DIV/0!</v>
      </c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</row>
    <row r="121" spans="1:35" s="2" customFormat="1" ht="10.5" customHeight="1" x14ac:dyDescent="0.2">
      <c r="A121" s="54"/>
      <c r="B121" s="11" t="s">
        <v>0</v>
      </c>
      <c r="C121" s="5">
        <v>0</v>
      </c>
      <c r="D121" s="5">
        <v>0</v>
      </c>
      <c r="E121" s="5">
        <v>0</v>
      </c>
      <c r="F121" s="43" t="e">
        <f t="shared" si="8"/>
        <v>#DIV/0!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</row>
    <row r="122" spans="1:35" s="2" customFormat="1" ht="10.5" customHeight="1" x14ac:dyDescent="0.2">
      <c r="A122" s="54"/>
      <c r="B122" s="11" t="s">
        <v>111</v>
      </c>
      <c r="C122" s="5">
        <v>0</v>
      </c>
      <c r="D122" s="5">
        <v>0</v>
      </c>
      <c r="E122" s="5">
        <v>0</v>
      </c>
      <c r="F122" s="43" t="e">
        <f t="shared" si="8"/>
        <v>#DIV/0!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</row>
    <row r="123" spans="1:35" s="2" customFormat="1" ht="10.5" customHeight="1" x14ac:dyDescent="0.2">
      <c r="A123" s="54"/>
      <c r="B123" s="11" t="s">
        <v>104</v>
      </c>
      <c r="C123" s="5">
        <v>0</v>
      </c>
      <c r="D123" s="5">
        <v>0</v>
      </c>
      <c r="E123" s="5">
        <v>0</v>
      </c>
      <c r="F123" s="43" t="e">
        <f t="shared" si="8"/>
        <v>#DIV/0!</v>
      </c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</row>
    <row r="124" spans="1:35" s="2" customFormat="1" ht="11.25" customHeight="1" x14ac:dyDescent="0.2">
      <c r="A124" s="55"/>
      <c r="B124" s="11" t="s">
        <v>114</v>
      </c>
      <c r="C124" s="5">
        <f>C118+C119</f>
        <v>3000</v>
      </c>
      <c r="D124" s="5">
        <f>D118+D119</f>
        <v>235.2</v>
      </c>
      <c r="E124" s="5">
        <f>E118+E119</f>
        <v>235.2</v>
      </c>
      <c r="F124" s="43">
        <f t="shared" si="8"/>
        <v>7.8399999999999997E-2</v>
      </c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</row>
    <row r="125" spans="1:35" s="2" customFormat="1" ht="12" customHeight="1" x14ac:dyDescent="0.2">
      <c r="A125" s="51" t="s">
        <v>73</v>
      </c>
      <c r="B125" s="12" t="s">
        <v>180</v>
      </c>
      <c r="C125" s="27"/>
      <c r="D125" s="27"/>
      <c r="E125" s="27"/>
      <c r="F125" s="43" t="e">
        <f t="shared" si="8"/>
        <v>#DIV/0!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</row>
    <row r="126" spans="1:35" s="2" customFormat="1" ht="10.5" customHeight="1" x14ac:dyDescent="0.2">
      <c r="A126" s="51"/>
      <c r="B126" s="11" t="s">
        <v>4</v>
      </c>
      <c r="C126" s="4">
        <f>SUM(C127:C132)</f>
        <v>350456.01</v>
      </c>
      <c r="D126" s="4">
        <f>SUM(D127:D132)</f>
        <v>23340.615000000002</v>
      </c>
      <c r="E126" s="4">
        <f>SUM(E127:E132)</f>
        <v>23340.615000000002</v>
      </c>
      <c r="F126" s="43">
        <f t="shared" si="8"/>
        <v>6.6600698330155625E-2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</row>
    <row r="127" spans="1:35" s="2" customFormat="1" ht="10.5" customHeight="1" x14ac:dyDescent="0.2">
      <c r="A127" s="51"/>
      <c r="B127" s="11" t="s">
        <v>3</v>
      </c>
      <c r="C127" s="4">
        <f>C135+C144+C153+C162+C171+C180+C189</f>
        <v>4459</v>
      </c>
      <c r="D127" s="4">
        <f t="shared" ref="D127:E127" si="11">D135+D144+D153+D162+D171+D180+D189</f>
        <v>0</v>
      </c>
      <c r="E127" s="4">
        <f t="shared" si="11"/>
        <v>0</v>
      </c>
      <c r="F127" s="43">
        <f t="shared" si="8"/>
        <v>0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</row>
    <row r="128" spans="1:35" s="2" customFormat="1" ht="10.5" customHeight="1" x14ac:dyDescent="0.2">
      <c r="A128" s="51"/>
      <c r="B128" s="11" t="s">
        <v>2</v>
      </c>
      <c r="C128" s="4">
        <f t="shared" ref="C128:E132" si="12">C136+C145+C154+C163+C172+C181+C190</f>
        <v>345997.01</v>
      </c>
      <c r="D128" s="4">
        <f t="shared" si="12"/>
        <v>23340.615000000002</v>
      </c>
      <c r="E128" s="4">
        <f t="shared" si="12"/>
        <v>23340.615000000002</v>
      </c>
      <c r="F128" s="43">
        <f t="shared" si="8"/>
        <v>6.7459007810501029E-2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</row>
    <row r="129" spans="1:35" s="2" customFormat="1" ht="10.5" customHeight="1" x14ac:dyDescent="0.2">
      <c r="A129" s="51"/>
      <c r="B129" s="11" t="s">
        <v>1</v>
      </c>
      <c r="C129" s="4">
        <f t="shared" si="12"/>
        <v>0</v>
      </c>
      <c r="D129" s="4">
        <f t="shared" si="12"/>
        <v>0</v>
      </c>
      <c r="E129" s="4">
        <f t="shared" si="12"/>
        <v>0</v>
      </c>
      <c r="F129" s="43" t="e">
        <f t="shared" si="8"/>
        <v>#DIV/0!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</row>
    <row r="130" spans="1:35" s="2" customFormat="1" ht="10.5" customHeight="1" x14ac:dyDescent="0.2">
      <c r="A130" s="51"/>
      <c r="B130" s="11" t="s">
        <v>0</v>
      </c>
      <c r="C130" s="4">
        <f t="shared" si="12"/>
        <v>0</v>
      </c>
      <c r="D130" s="4">
        <f t="shared" si="12"/>
        <v>0</v>
      </c>
      <c r="E130" s="4">
        <f t="shared" si="12"/>
        <v>0</v>
      </c>
      <c r="F130" s="43" t="e">
        <f t="shared" si="8"/>
        <v>#DIV/0!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</row>
    <row r="131" spans="1:35" s="2" customFormat="1" ht="10.5" customHeight="1" x14ac:dyDescent="0.2">
      <c r="A131" s="51"/>
      <c r="B131" s="11" t="s">
        <v>111</v>
      </c>
      <c r="C131" s="4">
        <f t="shared" si="12"/>
        <v>0</v>
      </c>
      <c r="D131" s="4">
        <f t="shared" si="12"/>
        <v>0</v>
      </c>
      <c r="E131" s="4">
        <f t="shared" si="12"/>
        <v>0</v>
      </c>
      <c r="F131" s="43" t="e">
        <f t="shared" si="8"/>
        <v>#DIV/0!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</row>
    <row r="132" spans="1:35" s="2" customFormat="1" ht="10.5" customHeight="1" x14ac:dyDescent="0.2">
      <c r="A132" s="51"/>
      <c r="B132" s="11" t="s">
        <v>104</v>
      </c>
      <c r="C132" s="4">
        <f t="shared" si="12"/>
        <v>0</v>
      </c>
      <c r="D132" s="4">
        <f t="shared" si="12"/>
        <v>0</v>
      </c>
      <c r="E132" s="4">
        <f t="shared" si="12"/>
        <v>0</v>
      </c>
      <c r="F132" s="43" t="e">
        <f t="shared" si="8"/>
        <v>#DIV/0!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</row>
    <row r="133" spans="1:35" s="2" customFormat="1" ht="30.75" customHeight="1" x14ac:dyDescent="0.2">
      <c r="A133" s="51" t="s">
        <v>72</v>
      </c>
      <c r="B133" s="14" t="s">
        <v>124</v>
      </c>
      <c r="C133" s="4"/>
      <c r="D133" s="4"/>
      <c r="E133" s="4"/>
      <c r="F133" s="43" t="e">
        <f t="shared" si="8"/>
        <v>#DIV/0!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</row>
    <row r="134" spans="1:35" s="2" customFormat="1" ht="10.5" customHeight="1" x14ac:dyDescent="0.2">
      <c r="A134" s="51"/>
      <c r="B134" s="11" t="s">
        <v>4</v>
      </c>
      <c r="C134" s="4">
        <f>SUM(C135:C140)</f>
        <v>104768.6</v>
      </c>
      <c r="D134" s="4">
        <f>SUM(D135:D140)</f>
        <v>7763.4629999999997</v>
      </c>
      <c r="E134" s="4">
        <f>SUM(E135:E140)</f>
        <v>7763.4629999999997</v>
      </c>
      <c r="F134" s="43">
        <f t="shared" si="8"/>
        <v>7.410104745124016E-2</v>
      </c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</row>
    <row r="135" spans="1:35" s="2" customFormat="1" ht="10.5" customHeight="1" x14ac:dyDescent="0.2">
      <c r="A135" s="51"/>
      <c r="B135" s="11" t="s">
        <v>3</v>
      </c>
      <c r="C135" s="5">
        <v>4459</v>
      </c>
      <c r="D135" s="5">
        <v>0</v>
      </c>
      <c r="E135" s="5">
        <v>0</v>
      </c>
      <c r="F135" s="43">
        <f t="shared" si="8"/>
        <v>0</v>
      </c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</row>
    <row r="136" spans="1:35" s="2" customFormat="1" ht="10.5" customHeight="1" x14ac:dyDescent="0.2">
      <c r="A136" s="51"/>
      <c r="B136" s="11" t="s">
        <v>2</v>
      </c>
      <c r="C136" s="5">
        <f>99000.6+1309</f>
        <v>100309.6</v>
      </c>
      <c r="D136" s="5">
        <v>7763.4629999999997</v>
      </c>
      <c r="E136" s="5">
        <v>7763.4629999999997</v>
      </c>
      <c r="F136" s="43">
        <f t="shared" si="8"/>
        <v>7.7395015033456416E-2</v>
      </c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</row>
    <row r="137" spans="1:35" s="2" customFormat="1" ht="10.5" customHeight="1" x14ac:dyDescent="0.2">
      <c r="A137" s="51"/>
      <c r="B137" s="11" t="s">
        <v>1</v>
      </c>
      <c r="C137" s="5">
        <v>0</v>
      </c>
      <c r="D137" s="5">
        <v>0</v>
      </c>
      <c r="E137" s="5">
        <v>0</v>
      </c>
      <c r="F137" s="43" t="e">
        <f t="shared" si="8"/>
        <v>#DIV/0!</v>
      </c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</row>
    <row r="138" spans="1:35" s="2" customFormat="1" ht="10.5" customHeight="1" x14ac:dyDescent="0.2">
      <c r="A138" s="51"/>
      <c r="B138" s="11" t="s">
        <v>0</v>
      </c>
      <c r="C138" s="5">
        <v>0</v>
      </c>
      <c r="D138" s="5">
        <v>0</v>
      </c>
      <c r="E138" s="5">
        <v>0</v>
      </c>
      <c r="F138" s="43" t="e">
        <f t="shared" si="8"/>
        <v>#DIV/0!</v>
      </c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</row>
    <row r="139" spans="1:35" s="2" customFormat="1" ht="10.5" customHeight="1" x14ac:dyDescent="0.2">
      <c r="A139" s="51"/>
      <c r="B139" s="11" t="s">
        <v>111</v>
      </c>
      <c r="C139" s="5">
        <v>0</v>
      </c>
      <c r="D139" s="5">
        <v>0</v>
      </c>
      <c r="E139" s="5">
        <v>0</v>
      </c>
      <c r="F139" s="43" t="e">
        <f t="shared" si="8"/>
        <v>#DIV/0!</v>
      </c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</row>
    <row r="140" spans="1:35" s="2" customFormat="1" ht="10.5" customHeight="1" x14ac:dyDescent="0.2">
      <c r="A140" s="51"/>
      <c r="B140" s="11" t="s">
        <v>104</v>
      </c>
      <c r="C140" s="5">
        <v>0</v>
      </c>
      <c r="D140" s="5">
        <v>0</v>
      </c>
      <c r="E140" s="5">
        <v>0</v>
      </c>
      <c r="F140" s="43" t="e">
        <f t="shared" si="8"/>
        <v>#DIV/0!</v>
      </c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</row>
    <row r="141" spans="1:35" s="2" customFormat="1" ht="10.5" customHeight="1" x14ac:dyDescent="0.2">
      <c r="A141" s="51"/>
      <c r="B141" s="11" t="s">
        <v>114</v>
      </c>
      <c r="C141" s="5">
        <f>C135+C136</f>
        <v>104768.6</v>
      </c>
      <c r="D141" s="5">
        <f>D135+D136</f>
        <v>7763.4629999999997</v>
      </c>
      <c r="E141" s="5">
        <f>E135+E136</f>
        <v>7763.4629999999997</v>
      </c>
      <c r="F141" s="43">
        <f t="shared" si="8"/>
        <v>7.410104745124016E-2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</row>
    <row r="142" spans="1:35" s="2" customFormat="1" ht="29.25" customHeight="1" x14ac:dyDescent="0.2">
      <c r="A142" s="53" t="s">
        <v>71</v>
      </c>
      <c r="B142" s="14" t="s">
        <v>187</v>
      </c>
      <c r="C142" s="4"/>
      <c r="D142" s="4"/>
      <c r="E142" s="4"/>
      <c r="F142" s="43" t="e">
        <f t="shared" ref="F142:F205" si="13">E142/C142</f>
        <v>#DIV/0!</v>
      </c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</row>
    <row r="143" spans="1:35" s="2" customFormat="1" ht="10.5" customHeight="1" x14ac:dyDescent="0.2">
      <c r="A143" s="54"/>
      <c r="B143" s="11" t="s">
        <v>4</v>
      </c>
      <c r="C143" s="4">
        <f>SUM(C144:C149)</f>
        <v>45000</v>
      </c>
      <c r="D143" s="4">
        <f>SUM(D144:D149)</f>
        <v>0</v>
      </c>
      <c r="E143" s="4">
        <f>SUM(E144:E149)</f>
        <v>0</v>
      </c>
      <c r="F143" s="43">
        <f t="shared" si="13"/>
        <v>0</v>
      </c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</row>
    <row r="144" spans="1:35" s="2" customFormat="1" ht="10.5" customHeight="1" x14ac:dyDescent="0.2">
      <c r="A144" s="54"/>
      <c r="B144" s="11" t="s">
        <v>3</v>
      </c>
      <c r="C144" s="5">
        <v>0</v>
      </c>
      <c r="D144" s="5">
        <v>0</v>
      </c>
      <c r="E144" s="5">
        <v>0</v>
      </c>
      <c r="F144" s="43" t="e">
        <f t="shared" si="13"/>
        <v>#DIV/0!</v>
      </c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</row>
    <row r="145" spans="1:35" s="2" customFormat="1" ht="10.5" customHeight="1" x14ac:dyDescent="0.2">
      <c r="A145" s="54"/>
      <c r="B145" s="11" t="s">
        <v>2</v>
      </c>
      <c r="C145" s="5">
        <v>45000</v>
      </c>
      <c r="D145" s="5">
        <v>0</v>
      </c>
      <c r="E145" s="5">
        <v>0</v>
      </c>
      <c r="F145" s="43">
        <f t="shared" si="13"/>
        <v>0</v>
      </c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</row>
    <row r="146" spans="1:35" s="2" customFormat="1" ht="10.5" customHeight="1" x14ac:dyDescent="0.2">
      <c r="A146" s="54"/>
      <c r="B146" s="11" t="s">
        <v>1</v>
      </c>
      <c r="C146" s="5">
        <v>0</v>
      </c>
      <c r="D146" s="5">
        <v>0</v>
      </c>
      <c r="E146" s="5">
        <v>0</v>
      </c>
      <c r="F146" s="43" t="e">
        <f t="shared" si="13"/>
        <v>#DIV/0!</v>
      </c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</row>
    <row r="147" spans="1:35" s="2" customFormat="1" ht="10.5" customHeight="1" x14ac:dyDescent="0.2">
      <c r="A147" s="54"/>
      <c r="B147" s="11" t="s">
        <v>0</v>
      </c>
      <c r="C147" s="5">
        <v>0</v>
      </c>
      <c r="D147" s="5">
        <v>0</v>
      </c>
      <c r="E147" s="5">
        <v>0</v>
      </c>
      <c r="F147" s="43" t="e">
        <f t="shared" si="13"/>
        <v>#DIV/0!</v>
      </c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</row>
    <row r="148" spans="1:35" s="2" customFormat="1" ht="10.5" customHeight="1" x14ac:dyDescent="0.2">
      <c r="A148" s="54"/>
      <c r="B148" s="11" t="s">
        <v>111</v>
      </c>
      <c r="C148" s="5">
        <v>0</v>
      </c>
      <c r="D148" s="5">
        <v>0</v>
      </c>
      <c r="E148" s="5">
        <v>0</v>
      </c>
      <c r="F148" s="43" t="e">
        <f t="shared" si="13"/>
        <v>#DIV/0!</v>
      </c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</row>
    <row r="149" spans="1:35" s="2" customFormat="1" ht="10.5" customHeight="1" x14ac:dyDescent="0.2">
      <c r="A149" s="54"/>
      <c r="B149" s="11" t="s">
        <v>104</v>
      </c>
      <c r="C149" s="5">
        <v>0</v>
      </c>
      <c r="D149" s="5">
        <v>0</v>
      </c>
      <c r="E149" s="5">
        <v>0</v>
      </c>
      <c r="F149" s="43" t="e">
        <f t="shared" si="13"/>
        <v>#DIV/0!</v>
      </c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</row>
    <row r="150" spans="1:35" s="2" customFormat="1" ht="29.25" x14ac:dyDescent="0.2">
      <c r="A150" s="55"/>
      <c r="B150" s="11" t="s">
        <v>242</v>
      </c>
      <c r="C150" s="5"/>
      <c r="D150" s="5"/>
      <c r="E150" s="5"/>
      <c r="F150" s="43" t="e">
        <f t="shared" si="13"/>
        <v>#DIV/0!</v>
      </c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</row>
    <row r="151" spans="1:35" s="2" customFormat="1" ht="30" customHeight="1" x14ac:dyDescent="0.2">
      <c r="A151" s="51" t="s">
        <v>70</v>
      </c>
      <c r="B151" s="14" t="s">
        <v>126</v>
      </c>
      <c r="C151" s="4"/>
      <c r="D151" s="4"/>
      <c r="E151" s="4"/>
      <c r="F151" s="43" t="e">
        <f t="shared" si="13"/>
        <v>#DIV/0!</v>
      </c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</row>
    <row r="152" spans="1:35" s="2" customFormat="1" ht="10.5" customHeight="1" x14ac:dyDescent="0.2">
      <c r="A152" s="51"/>
      <c r="B152" s="11" t="s">
        <v>4</v>
      </c>
      <c r="C152" s="4">
        <f>SUM(C153:C158)</f>
        <v>99307.41</v>
      </c>
      <c r="D152" s="4">
        <f>SUM(D153:D158)</f>
        <v>8242.4639999999999</v>
      </c>
      <c r="E152" s="4">
        <f>SUM(E153:E158)</f>
        <v>8242.4639999999999</v>
      </c>
      <c r="F152" s="43">
        <f t="shared" si="13"/>
        <v>8.2999486141064394E-2</v>
      </c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</row>
    <row r="153" spans="1:35" s="2" customFormat="1" ht="10.5" customHeight="1" x14ac:dyDescent="0.2">
      <c r="A153" s="51"/>
      <c r="B153" s="11" t="s">
        <v>3</v>
      </c>
      <c r="C153" s="5">
        <v>0</v>
      </c>
      <c r="D153" s="5">
        <v>0</v>
      </c>
      <c r="E153" s="5">
        <v>0</v>
      </c>
      <c r="F153" s="43" t="e">
        <f t="shared" si="13"/>
        <v>#DIV/0!</v>
      </c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</row>
    <row r="154" spans="1:35" s="2" customFormat="1" ht="10.5" customHeight="1" x14ac:dyDescent="0.2">
      <c r="A154" s="51"/>
      <c r="B154" s="11" t="s">
        <v>2</v>
      </c>
      <c r="C154" s="5">
        <v>99307.41</v>
      </c>
      <c r="D154" s="5">
        <f>8727.624-485.16</f>
        <v>8242.4639999999999</v>
      </c>
      <c r="E154" s="5">
        <f>8727.624-485.16</f>
        <v>8242.4639999999999</v>
      </c>
      <c r="F154" s="43">
        <f t="shared" si="13"/>
        <v>8.2999486141064394E-2</v>
      </c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</row>
    <row r="155" spans="1:35" s="2" customFormat="1" ht="10.5" customHeight="1" x14ac:dyDescent="0.2">
      <c r="A155" s="51"/>
      <c r="B155" s="11" t="s">
        <v>1</v>
      </c>
      <c r="C155" s="5">
        <v>0</v>
      </c>
      <c r="D155" s="5">
        <v>0</v>
      </c>
      <c r="E155" s="5">
        <v>0</v>
      </c>
      <c r="F155" s="43" t="e">
        <f t="shared" si="13"/>
        <v>#DIV/0!</v>
      </c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</row>
    <row r="156" spans="1:35" s="2" customFormat="1" ht="10.5" customHeight="1" x14ac:dyDescent="0.2">
      <c r="A156" s="51"/>
      <c r="B156" s="11" t="s">
        <v>0</v>
      </c>
      <c r="C156" s="5">
        <v>0</v>
      </c>
      <c r="D156" s="5">
        <v>0</v>
      </c>
      <c r="E156" s="5">
        <v>0</v>
      </c>
      <c r="F156" s="43" t="e">
        <f t="shared" si="13"/>
        <v>#DIV/0!</v>
      </c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</row>
    <row r="157" spans="1:35" s="2" customFormat="1" ht="10.5" customHeight="1" x14ac:dyDescent="0.2">
      <c r="A157" s="51"/>
      <c r="B157" s="11" t="s">
        <v>111</v>
      </c>
      <c r="C157" s="5">
        <v>0</v>
      </c>
      <c r="D157" s="5">
        <v>0</v>
      </c>
      <c r="E157" s="5">
        <v>0</v>
      </c>
      <c r="F157" s="43" t="e">
        <f t="shared" si="13"/>
        <v>#DIV/0!</v>
      </c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</row>
    <row r="158" spans="1:35" s="2" customFormat="1" ht="10.5" customHeight="1" x14ac:dyDescent="0.2">
      <c r="A158" s="51"/>
      <c r="B158" s="11" t="s">
        <v>104</v>
      </c>
      <c r="C158" s="5">
        <v>0</v>
      </c>
      <c r="D158" s="5">
        <v>0</v>
      </c>
      <c r="E158" s="5">
        <v>0</v>
      </c>
      <c r="F158" s="43" t="e">
        <f t="shared" si="13"/>
        <v>#DIV/0!</v>
      </c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</row>
    <row r="159" spans="1:35" s="2" customFormat="1" ht="10.5" customHeight="1" x14ac:dyDescent="0.2">
      <c r="A159" s="51"/>
      <c r="B159" s="11" t="s">
        <v>113</v>
      </c>
      <c r="C159" s="5">
        <f>C154</f>
        <v>99307.41</v>
      </c>
      <c r="D159" s="5">
        <f>D154</f>
        <v>8242.4639999999999</v>
      </c>
      <c r="E159" s="5">
        <f>E154</f>
        <v>8242.4639999999999</v>
      </c>
      <c r="F159" s="43">
        <f t="shared" si="13"/>
        <v>8.2999486141064394E-2</v>
      </c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</row>
    <row r="160" spans="1:35" s="2" customFormat="1" ht="31.5" customHeight="1" x14ac:dyDescent="0.2">
      <c r="A160" s="51" t="s">
        <v>69</v>
      </c>
      <c r="B160" s="14" t="s">
        <v>127</v>
      </c>
      <c r="C160" s="4"/>
      <c r="D160" s="4"/>
      <c r="E160" s="4"/>
      <c r="F160" s="43" t="e">
        <f t="shared" si="13"/>
        <v>#DIV/0!</v>
      </c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</row>
    <row r="161" spans="1:35" s="2" customFormat="1" ht="9.75" customHeight="1" x14ac:dyDescent="0.2">
      <c r="A161" s="51"/>
      <c r="B161" s="11" t="s">
        <v>4</v>
      </c>
      <c r="C161" s="4">
        <f>SUM(C162:C167)</f>
        <v>85000</v>
      </c>
      <c r="D161" s="4">
        <f>SUM(D162:D167)</f>
        <v>6153.8819999999996</v>
      </c>
      <c r="E161" s="4">
        <f>SUM(E162:E167)</f>
        <v>6153.8819999999996</v>
      </c>
      <c r="F161" s="43">
        <f t="shared" si="13"/>
        <v>7.2398611764705884E-2</v>
      </c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</row>
    <row r="162" spans="1:35" s="2" customFormat="1" ht="9.75" customHeight="1" x14ac:dyDescent="0.2">
      <c r="A162" s="51"/>
      <c r="B162" s="11" t="s">
        <v>3</v>
      </c>
      <c r="C162" s="5">
        <v>0</v>
      </c>
      <c r="D162" s="5">
        <v>0</v>
      </c>
      <c r="E162" s="5">
        <v>0</v>
      </c>
      <c r="F162" s="43" t="e">
        <f t="shared" si="13"/>
        <v>#DIV/0!</v>
      </c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</row>
    <row r="163" spans="1:35" s="2" customFormat="1" ht="9.75" customHeight="1" x14ac:dyDescent="0.2">
      <c r="A163" s="51"/>
      <c r="B163" s="11" t="s">
        <v>2</v>
      </c>
      <c r="C163" s="5">
        <v>85000</v>
      </c>
      <c r="D163" s="5">
        <v>6153.8819999999996</v>
      </c>
      <c r="E163" s="5">
        <v>6153.8819999999996</v>
      </c>
      <c r="F163" s="43">
        <f t="shared" si="13"/>
        <v>7.2398611764705884E-2</v>
      </c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</row>
    <row r="164" spans="1:35" s="2" customFormat="1" ht="9.75" customHeight="1" x14ac:dyDescent="0.2">
      <c r="A164" s="51"/>
      <c r="B164" s="11" t="s">
        <v>1</v>
      </c>
      <c r="C164" s="5">
        <v>0</v>
      </c>
      <c r="D164" s="5">
        <v>0</v>
      </c>
      <c r="E164" s="5">
        <v>0</v>
      </c>
      <c r="F164" s="43" t="e">
        <f t="shared" si="13"/>
        <v>#DIV/0!</v>
      </c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</row>
    <row r="165" spans="1:35" s="2" customFormat="1" ht="9.75" customHeight="1" x14ac:dyDescent="0.2">
      <c r="A165" s="51"/>
      <c r="B165" s="11" t="s">
        <v>0</v>
      </c>
      <c r="C165" s="5">
        <v>0</v>
      </c>
      <c r="D165" s="5">
        <v>0</v>
      </c>
      <c r="E165" s="5">
        <v>0</v>
      </c>
      <c r="F165" s="43" t="e">
        <f t="shared" si="13"/>
        <v>#DIV/0!</v>
      </c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</row>
    <row r="166" spans="1:35" s="2" customFormat="1" ht="9.75" customHeight="1" x14ac:dyDescent="0.2">
      <c r="A166" s="51"/>
      <c r="B166" s="11" t="s">
        <v>111</v>
      </c>
      <c r="C166" s="5">
        <v>0</v>
      </c>
      <c r="D166" s="5">
        <v>0</v>
      </c>
      <c r="E166" s="5">
        <v>0</v>
      </c>
      <c r="F166" s="43" t="e">
        <f t="shared" si="13"/>
        <v>#DIV/0!</v>
      </c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</row>
    <row r="167" spans="1:35" s="2" customFormat="1" ht="9.75" customHeight="1" x14ac:dyDescent="0.2">
      <c r="A167" s="51"/>
      <c r="B167" s="11" t="s">
        <v>104</v>
      </c>
      <c r="C167" s="5">
        <v>0</v>
      </c>
      <c r="D167" s="5">
        <v>0</v>
      </c>
      <c r="E167" s="5">
        <v>0</v>
      </c>
      <c r="F167" s="43" t="e">
        <f t="shared" si="13"/>
        <v>#DIV/0!</v>
      </c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</row>
    <row r="168" spans="1:35" s="2" customFormat="1" ht="10.5" customHeight="1" x14ac:dyDescent="0.2">
      <c r="A168" s="51"/>
      <c r="B168" s="11" t="s">
        <v>113</v>
      </c>
      <c r="C168" s="5">
        <f>C163</f>
        <v>85000</v>
      </c>
      <c r="D168" s="5">
        <f>D163</f>
        <v>6153.8819999999996</v>
      </c>
      <c r="E168" s="5">
        <f>E163</f>
        <v>6153.8819999999996</v>
      </c>
      <c r="F168" s="43">
        <f t="shared" si="13"/>
        <v>7.2398611764705884E-2</v>
      </c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</row>
    <row r="169" spans="1:35" s="2" customFormat="1" ht="44.25" customHeight="1" x14ac:dyDescent="0.2">
      <c r="A169" s="51" t="s">
        <v>68</v>
      </c>
      <c r="B169" s="14" t="s">
        <v>128</v>
      </c>
      <c r="C169" s="4"/>
      <c r="D169" s="4"/>
      <c r="E169" s="4"/>
      <c r="F169" s="43" t="e">
        <f t="shared" si="13"/>
        <v>#DIV/0!</v>
      </c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</row>
    <row r="170" spans="1:35" s="2" customFormat="1" ht="10.5" customHeight="1" x14ac:dyDescent="0.2">
      <c r="A170" s="51"/>
      <c r="B170" s="11" t="s">
        <v>4</v>
      </c>
      <c r="C170" s="4">
        <f>SUM(C171:C176)</f>
        <v>5000</v>
      </c>
      <c r="D170" s="4">
        <f>SUM(D171:D176)</f>
        <v>670.80600000000004</v>
      </c>
      <c r="E170" s="4">
        <f>SUM(E171:E176)</f>
        <v>670.80600000000004</v>
      </c>
      <c r="F170" s="43">
        <f t="shared" si="13"/>
        <v>0.13416120000000001</v>
      </c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</row>
    <row r="171" spans="1:35" s="2" customFormat="1" ht="10.5" customHeight="1" x14ac:dyDescent="0.2">
      <c r="A171" s="51"/>
      <c r="B171" s="11" t="s">
        <v>3</v>
      </c>
      <c r="C171" s="5">
        <v>0</v>
      </c>
      <c r="D171" s="5">
        <v>0</v>
      </c>
      <c r="E171" s="5">
        <v>0</v>
      </c>
      <c r="F171" s="43" t="e">
        <f t="shared" si="13"/>
        <v>#DIV/0!</v>
      </c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</row>
    <row r="172" spans="1:35" s="2" customFormat="1" ht="10.5" customHeight="1" x14ac:dyDescent="0.2">
      <c r="A172" s="51"/>
      <c r="B172" s="11" t="s">
        <v>2</v>
      </c>
      <c r="C172" s="5">
        <v>5000</v>
      </c>
      <c r="D172" s="5">
        <v>670.80600000000004</v>
      </c>
      <c r="E172" s="5">
        <v>670.80600000000004</v>
      </c>
      <c r="F172" s="43">
        <f t="shared" si="13"/>
        <v>0.13416120000000001</v>
      </c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</row>
    <row r="173" spans="1:35" s="2" customFormat="1" ht="10.5" customHeight="1" x14ac:dyDescent="0.2">
      <c r="A173" s="51"/>
      <c r="B173" s="11" t="s">
        <v>1</v>
      </c>
      <c r="C173" s="5">
        <v>0</v>
      </c>
      <c r="D173" s="5">
        <v>0</v>
      </c>
      <c r="E173" s="5">
        <v>0</v>
      </c>
      <c r="F173" s="43" t="e">
        <f t="shared" si="13"/>
        <v>#DIV/0!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</row>
    <row r="174" spans="1:35" s="2" customFormat="1" ht="10.5" customHeight="1" x14ac:dyDescent="0.2">
      <c r="A174" s="51"/>
      <c r="B174" s="11" t="s">
        <v>0</v>
      </c>
      <c r="C174" s="5">
        <v>0</v>
      </c>
      <c r="D174" s="5">
        <v>0</v>
      </c>
      <c r="E174" s="5">
        <v>0</v>
      </c>
      <c r="F174" s="43" t="e">
        <f t="shared" si="13"/>
        <v>#DIV/0!</v>
      </c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</row>
    <row r="175" spans="1:35" s="2" customFormat="1" ht="10.5" customHeight="1" x14ac:dyDescent="0.2">
      <c r="A175" s="51"/>
      <c r="B175" s="11" t="s">
        <v>111</v>
      </c>
      <c r="C175" s="5">
        <v>0</v>
      </c>
      <c r="D175" s="5">
        <v>0</v>
      </c>
      <c r="E175" s="5">
        <v>0</v>
      </c>
      <c r="F175" s="43" t="e">
        <f t="shared" si="13"/>
        <v>#DIV/0!</v>
      </c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</row>
    <row r="176" spans="1:35" s="2" customFormat="1" ht="10.5" customHeight="1" x14ac:dyDescent="0.2">
      <c r="A176" s="51"/>
      <c r="B176" s="11" t="s">
        <v>104</v>
      </c>
      <c r="C176" s="5">
        <v>0</v>
      </c>
      <c r="D176" s="5">
        <v>0</v>
      </c>
      <c r="E176" s="5">
        <v>0</v>
      </c>
      <c r="F176" s="43" t="e">
        <f t="shared" si="13"/>
        <v>#DIV/0!</v>
      </c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</row>
    <row r="177" spans="1:35" s="2" customFormat="1" ht="10.5" customHeight="1" x14ac:dyDescent="0.2">
      <c r="A177" s="51"/>
      <c r="B177" s="11" t="s">
        <v>113</v>
      </c>
      <c r="C177" s="5">
        <f>C172</f>
        <v>5000</v>
      </c>
      <c r="D177" s="5">
        <f>D172</f>
        <v>670.80600000000004</v>
      </c>
      <c r="E177" s="5">
        <f>E172</f>
        <v>670.80600000000004</v>
      </c>
      <c r="F177" s="43">
        <f t="shared" si="13"/>
        <v>0.13416120000000001</v>
      </c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</row>
    <row r="178" spans="1:35" s="2" customFormat="1" ht="19.5" customHeight="1" x14ac:dyDescent="0.2">
      <c r="A178" s="51" t="s">
        <v>67</v>
      </c>
      <c r="B178" s="14" t="s">
        <v>129</v>
      </c>
      <c r="C178" s="5"/>
      <c r="D178" s="5"/>
      <c r="E178" s="5"/>
      <c r="F178" s="43" t="e">
        <f t="shared" si="13"/>
        <v>#DIV/0!</v>
      </c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</row>
    <row r="179" spans="1:35" s="2" customFormat="1" ht="9.75" customHeight="1" x14ac:dyDescent="0.2">
      <c r="A179" s="51"/>
      <c r="B179" s="11" t="s">
        <v>4</v>
      </c>
      <c r="C179" s="4">
        <f>SUM(C180:C185)</f>
        <v>1380</v>
      </c>
      <c r="D179" s="4">
        <f>SUM(D180:D185)</f>
        <v>510</v>
      </c>
      <c r="E179" s="4">
        <f>SUM(E180:E185)</f>
        <v>510</v>
      </c>
      <c r="F179" s="43">
        <f t="shared" si="13"/>
        <v>0.36956521739130432</v>
      </c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</row>
    <row r="180" spans="1:35" s="2" customFormat="1" ht="9.75" customHeight="1" x14ac:dyDescent="0.2">
      <c r="A180" s="51"/>
      <c r="B180" s="11" t="s">
        <v>3</v>
      </c>
      <c r="C180" s="5">
        <v>0</v>
      </c>
      <c r="D180" s="5">
        <v>0</v>
      </c>
      <c r="E180" s="5">
        <v>0</v>
      </c>
      <c r="F180" s="43" t="e">
        <f t="shared" si="13"/>
        <v>#DIV/0!</v>
      </c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</row>
    <row r="181" spans="1:35" s="2" customFormat="1" ht="9.75" customHeight="1" x14ac:dyDescent="0.2">
      <c r="A181" s="51"/>
      <c r="B181" s="11" t="s">
        <v>2</v>
      </c>
      <c r="C181" s="5">
        <v>1380</v>
      </c>
      <c r="D181" s="5">
        <v>510</v>
      </c>
      <c r="E181" s="5">
        <v>510</v>
      </c>
      <c r="F181" s="43">
        <f t="shared" si="13"/>
        <v>0.36956521739130432</v>
      </c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</row>
    <row r="182" spans="1:35" s="2" customFormat="1" ht="9.75" customHeight="1" x14ac:dyDescent="0.2">
      <c r="A182" s="51"/>
      <c r="B182" s="11" t="s">
        <v>1</v>
      </c>
      <c r="C182" s="5">
        <v>0</v>
      </c>
      <c r="D182" s="5">
        <v>0</v>
      </c>
      <c r="E182" s="5">
        <v>0</v>
      </c>
      <c r="F182" s="43" t="e">
        <f t="shared" si="13"/>
        <v>#DIV/0!</v>
      </c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</row>
    <row r="183" spans="1:35" s="2" customFormat="1" ht="9.75" customHeight="1" x14ac:dyDescent="0.2">
      <c r="A183" s="51"/>
      <c r="B183" s="11" t="s">
        <v>0</v>
      </c>
      <c r="C183" s="5">
        <v>0</v>
      </c>
      <c r="D183" s="5">
        <v>0</v>
      </c>
      <c r="E183" s="5">
        <v>0</v>
      </c>
      <c r="F183" s="43" t="e">
        <f t="shared" si="13"/>
        <v>#DIV/0!</v>
      </c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</row>
    <row r="184" spans="1:35" s="2" customFormat="1" ht="9.75" customHeight="1" x14ac:dyDescent="0.2">
      <c r="A184" s="51"/>
      <c r="B184" s="11" t="s">
        <v>111</v>
      </c>
      <c r="C184" s="5">
        <v>0</v>
      </c>
      <c r="D184" s="5">
        <v>0</v>
      </c>
      <c r="E184" s="5">
        <v>0</v>
      </c>
      <c r="F184" s="43" t="e">
        <f t="shared" si="13"/>
        <v>#DIV/0!</v>
      </c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</row>
    <row r="185" spans="1:35" s="2" customFormat="1" ht="9.75" customHeight="1" x14ac:dyDescent="0.2">
      <c r="A185" s="51"/>
      <c r="B185" s="11" t="s">
        <v>104</v>
      </c>
      <c r="C185" s="5">
        <v>0</v>
      </c>
      <c r="D185" s="5">
        <v>0</v>
      </c>
      <c r="E185" s="5">
        <v>0</v>
      </c>
      <c r="F185" s="43" t="e">
        <f t="shared" si="13"/>
        <v>#DIV/0!</v>
      </c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</row>
    <row r="186" spans="1:35" s="2" customFormat="1" ht="31.5" customHeight="1" x14ac:dyDescent="0.2">
      <c r="A186" s="51"/>
      <c r="B186" s="11" t="s">
        <v>241</v>
      </c>
      <c r="C186" s="5"/>
      <c r="D186" s="5"/>
      <c r="E186" s="5"/>
      <c r="F186" s="43" t="e">
        <f t="shared" si="13"/>
        <v>#DIV/0!</v>
      </c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</row>
    <row r="187" spans="1:35" s="2" customFormat="1" ht="29.25" x14ac:dyDescent="0.2">
      <c r="A187" s="51" t="s">
        <v>66</v>
      </c>
      <c r="B187" s="14" t="s">
        <v>189</v>
      </c>
      <c r="C187" s="5"/>
      <c r="D187" s="5"/>
      <c r="E187" s="5"/>
      <c r="F187" s="43" t="e">
        <f t="shared" si="13"/>
        <v>#DIV/0!</v>
      </c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</row>
    <row r="188" spans="1:35" s="2" customFormat="1" ht="10.5" customHeight="1" x14ac:dyDescent="0.2">
      <c r="A188" s="51"/>
      <c r="B188" s="11" t="s">
        <v>4</v>
      </c>
      <c r="C188" s="4">
        <f>SUM(C189:C194)</f>
        <v>10000</v>
      </c>
      <c r="D188" s="4">
        <f>SUM(D189:D194)</f>
        <v>0</v>
      </c>
      <c r="E188" s="4">
        <f>SUM(E189:E194)</f>
        <v>0</v>
      </c>
      <c r="F188" s="43">
        <f t="shared" si="13"/>
        <v>0</v>
      </c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</row>
    <row r="189" spans="1:35" s="2" customFormat="1" ht="10.5" customHeight="1" x14ac:dyDescent="0.2">
      <c r="A189" s="51"/>
      <c r="B189" s="11" t="s">
        <v>3</v>
      </c>
      <c r="C189" s="5">
        <v>0</v>
      </c>
      <c r="D189" s="5">
        <v>0</v>
      </c>
      <c r="E189" s="5">
        <v>0</v>
      </c>
      <c r="F189" s="43" t="e">
        <f t="shared" si="13"/>
        <v>#DIV/0!</v>
      </c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</row>
    <row r="190" spans="1:35" s="2" customFormat="1" ht="10.5" customHeight="1" x14ac:dyDescent="0.2">
      <c r="A190" s="51"/>
      <c r="B190" s="11" t="s">
        <v>2</v>
      </c>
      <c r="C190" s="5">
        <v>10000</v>
      </c>
      <c r="D190" s="5">
        <v>0</v>
      </c>
      <c r="E190" s="5">
        <v>0</v>
      </c>
      <c r="F190" s="43">
        <f t="shared" si="13"/>
        <v>0</v>
      </c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</row>
    <row r="191" spans="1:35" s="2" customFormat="1" ht="10.5" customHeight="1" x14ac:dyDescent="0.2">
      <c r="A191" s="51"/>
      <c r="B191" s="11" t="s">
        <v>1</v>
      </c>
      <c r="C191" s="5">
        <v>0</v>
      </c>
      <c r="D191" s="5">
        <v>0</v>
      </c>
      <c r="E191" s="5">
        <v>0</v>
      </c>
      <c r="F191" s="43" t="e">
        <f t="shared" si="13"/>
        <v>#DIV/0!</v>
      </c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</row>
    <row r="192" spans="1:35" s="2" customFormat="1" ht="10.5" customHeight="1" x14ac:dyDescent="0.2">
      <c r="A192" s="51"/>
      <c r="B192" s="11" t="s">
        <v>0</v>
      </c>
      <c r="C192" s="5">
        <v>0</v>
      </c>
      <c r="D192" s="5">
        <v>0</v>
      </c>
      <c r="E192" s="5">
        <v>0</v>
      </c>
      <c r="F192" s="43" t="e">
        <f t="shared" si="13"/>
        <v>#DIV/0!</v>
      </c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</row>
    <row r="193" spans="1:35" s="2" customFormat="1" ht="10.5" customHeight="1" x14ac:dyDescent="0.2">
      <c r="A193" s="51"/>
      <c r="B193" s="11" t="s">
        <v>111</v>
      </c>
      <c r="C193" s="5">
        <v>0</v>
      </c>
      <c r="D193" s="5">
        <v>0</v>
      </c>
      <c r="E193" s="5">
        <v>0</v>
      </c>
      <c r="F193" s="43" t="e">
        <f t="shared" si="13"/>
        <v>#DIV/0!</v>
      </c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</row>
    <row r="194" spans="1:35" s="2" customFormat="1" ht="10.5" customHeight="1" x14ac:dyDescent="0.2">
      <c r="A194" s="51"/>
      <c r="B194" s="11" t="s">
        <v>104</v>
      </c>
      <c r="C194" s="5">
        <v>0</v>
      </c>
      <c r="D194" s="5">
        <v>0</v>
      </c>
      <c r="E194" s="5">
        <v>0</v>
      </c>
      <c r="F194" s="43" t="e">
        <f t="shared" si="13"/>
        <v>#DIV/0!</v>
      </c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</row>
    <row r="195" spans="1:35" s="2" customFormat="1" ht="9.75" customHeight="1" x14ac:dyDescent="0.2">
      <c r="A195" s="51" t="s">
        <v>63</v>
      </c>
      <c r="B195" s="14" t="s">
        <v>179</v>
      </c>
      <c r="C195" s="4"/>
      <c r="D195" s="4"/>
      <c r="E195" s="4"/>
      <c r="F195" s="43" t="e">
        <f t="shared" si="13"/>
        <v>#DIV/0!</v>
      </c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</row>
    <row r="196" spans="1:35" s="2" customFormat="1" ht="9.75" customHeight="1" x14ac:dyDescent="0.2">
      <c r="A196" s="51"/>
      <c r="B196" s="11" t="s">
        <v>4</v>
      </c>
      <c r="C196" s="4">
        <f>SUM(C197:C202)</f>
        <v>1000</v>
      </c>
      <c r="D196" s="4">
        <f>SUM(D197:D202)</f>
        <v>0</v>
      </c>
      <c r="E196" s="4">
        <f>SUM(E197:E202)</f>
        <v>0</v>
      </c>
      <c r="F196" s="43">
        <f t="shared" si="13"/>
        <v>0</v>
      </c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</row>
    <row r="197" spans="1:35" s="2" customFormat="1" ht="9.75" customHeight="1" x14ac:dyDescent="0.2">
      <c r="A197" s="51"/>
      <c r="B197" s="11" t="s">
        <v>3</v>
      </c>
      <c r="C197" s="5">
        <f>C205</f>
        <v>0</v>
      </c>
      <c r="D197" s="5">
        <f t="shared" ref="D197:E197" si="14">D205</f>
        <v>0</v>
      </c>
      <c r="E197" s="5">
        <f t="shared" si="14"/>
        <v>0</v>
      </c>
      <c r="F197" s="43" t="e">
        <f t="shared" si="13"/>
        <v>#DIV/0!</v>
      </c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</row>
    <row r="198" spans="1:35" s="2" customFormat="1" ht="9.75" customHeight="1" x14ac:dyDescent="0.2">
      <c r="A198" s="51"/>
      <c r="B198" s="11" t="s">
        <v>2</v>
      </c>
      <c r="C198" s="5">
        <f t="shared" ref="C198:E202" si="15">C206</f>
        <v>1000</v>
      </c>
      <c r="D198" s="5">
        <f t="shared" si="15"/>
        <v>0</v>
      </c>
      <c r="E198" s="5">
        <f t="shared" si="15"/>
        <v>0</v>
      </c>
      <c r="F198" s="43">
        <f t="shared" si="13"/>
        <v>0</v>
      </c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</row>
    <row r="199" spans="1:35" s="2" customFormat="1" ht="9.75" customHeight="1" x14ac:dyDescent="0.2">
      <c r="A199" s="51"/>
      <c r="B199" s="11" t="s">
        <v>1</v>
      </c>
      <c r="C199" s="5">
        <f t="shared" si="15"/>
        <v>0</v>
      </c>
      <c r="D199" s="5">
        <f t="shared" si="15"/>
        <v>0</v>
      </c>
      <c r="E199" s="5">
        <f t="shared" si="15"/>
        <v>0</v>
      </c>
      <c r="F199" s="43" t="e">
        <f t="shared" si="13"/>
        <v>#DIV/0!</v>
      </c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</row>
    <row r="200" spans="1:35" s="2" customFormat="1" ht="9.75" customHeight="1" x14ac:dyDescent="0.2">
      <c r="A200" s="51"/>
      <c r="B200" s="11" t="s">
        <v>0</v>
      </c>
      <c r="C200" s="5">
        <f t="shared" si="15"/>
        <v>0</v>
      </c>
      <c r="D200" s="5">
        <f t="shared" si="15"/>
        <v>0</v>
      </c>
      <c r="E200" s="5">
        <f t="shared" si="15"/>
        <v>0</v>
      </c>
      <c r="F200" s="43" t="e">
        <f t="shared" si="13"/>
        <v>#DIV/0!</v>
      </c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</row>
    <row r="201" spans="1:35" s="2" customFormat="1" ht="9.75" customHeight="1" x14ac:dyDescent="0.2">
      <c r="A201" s="51"/>
      <c r="B201" s="11" t="s">
        <v>111</v>
      </c>
      <c r="C201" s="5">
        <f t="shared" si="15"/>
        <v>0</v>
      </c>
      <c r="D201" s="5">
        <f t="shared" si="15"/>
        <v>0</v>
      </c>
      <c r="E201" s="5">
        <f t="shared" si="15"/>
        <v>0</v>
      </c>
      <c r="F201" s="43" t="e">
        <f t="shared" si="13"/>
        <v>#DIV/0!</v>
      </c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</row>
    <row r="202" spans="1:35" s="2" customFormat="1" ht="9.75" customHeight="1" x14ac:dyDescent="0.2">
      <c r="A202" s="51"/>
      <c r="B202" s="11" t="s">
        <v>104</v>
      </c>
      <c r="C202" s="5">
        <f t="shared" si="15"/>
        <v>0</v>
      </c>
      <c r="D202" s="5">
        <f t="shared" si="15"/>
        <v>0</v>
      </c>
      <c r="E202" s="5">
        <f t="shared" si="15"/>
        <v>0</v>
      </c>
      <c r="F202" s="43" t="e">
        <f t="shared" si="13"/>
        <v>#DIV/0!</v>
      </c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</row>
    <row r="203" spans="1:35" s="2" customFormat="1" ht="40.5" customHeight="1" x14ac:dyDescent="0.2">
      <c r="A203" s="51" t="s">
        <v>62</v>
      </c>
      <c r="B203" s="14" t="s">
        <v>123</v>
      </c>
      <c r="C203" s="4"/>
      <c r="D203" s="4"/>
      <c r="E203" s="4"/>
      <c r="F203" s="43" t="e">
        <f t="shared" si="13"/>
        <v>#DIV/0!</v>
      </c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</row>
    <row r="204" spans="1:35" s="2" customFormat="1" ht="9" customHeight="1" x14ac:dyDescent="0.2">
      <c r="A204" s="51"/>
      <c r="B204" s="11" t="s">
        <v>4</v>
      </c>
      <c r="C204" s="4">
        <f>SUM(C205:C210)</f>
        <v>1000</v>
      </c>
      <c r="D204" s="4">
        <f>SUM(D205:D210)</f>
        <v>0</v>
      </c>
      <c r="E204" s="4">
        <f>SUM(E205:E210)</f>
        <v>0</v>
      </c>
      <c r="F204" s="43">
        <f t="shared" si="13"/>
        <v>0</v>
      </c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</row>
    <row r="205" spans="1:35" s="2" customFormat="1" ht="9" customHeight="1" x14ac:dyDescent="0.2">
      <c r="A205" s="51"/>
      <c r="B205" s="11" t="s">
        <v>3</v>
      </c>
      <c r="C205" s="3">
        <v>0</v>
      </c>
      <c r="D205" s="3">
        <v>0</v>
      </c>
      <c r="E205" s="3">
        <v>0</v>
      </c>
      <c r="F205" s="43" t="e">
        <f t="shared" si="13"/>
        <v>#DIV/0!</v>
      </c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</row>
    <row r="206" spans="1:35" s="2" customFormat="1" ht="9" customHeight="1" x14ac:dyDescent="0.2">
      <c r="A206" s="51"/>
      <c r="B206" s="11" t="s">
        <v>2</v>
      </c>
      <c r="C206" s="5">
        <v>1000</v>
      </c>
      <c r="D206" s="5">
        <v>0</v>
      </c>
      <c r="E206" s="5">
        <v>0</v>
      </c>
      <c r="F206" s="43">
        <f t="shared" ref="F206:F269" si="16">E206/C206</f>
        <v>0</v>
      </c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</row>
    <row r="207" spans="1:35" s="2" customFormat="1" ht="9" customHeight="1" x14ac:dyDescent="0.2">
      <c r="A207" s="51"/>
      <c r="B207" s="11" t="s">
        <v>1</v>
      </c>
      <c r="C207" s="5">
        <v>0</v>
      </c>
      <c r="D207" s="5">
        <v>0</v>
      </c>
      <c r="E207" s="5">
        <v>0</v>
      </c>
      <c r="F207" s="43" t="e">
        <f t="shared" si="16"/>
        <v>#DIV/0!</v>
      </c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</row>
    <row r="208" spans="1:35" s="2" customFormat="1" ht="9" customHeight="1" x14ac:dyDescent="0.2">
      <c r="A208" s="51"/>
      <c r="B208" s="11" t="s">
        <v>0</v>
      </c>
      <c r="C208" s="5">
        <v>0</v>
      </c>
      <c r="D208" s="5">
        <v>0</v>
      </c>
      <c r="E208" s="5">
        <v>0</v>
      </c>
      <c r="F208" s="43" t="e">
        <f t="shared" si="16"/>
        <v>#DIV/0!</v>
      </c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</row>
    <row r="209" spans="1:35" s="2" customFormat="1" ht="9" customHeight="1" x14ac:dyDescent="0.2">
      <c r="A209" s="51"/>
      <c r="B209" s="11" t="s">
        <v>111</v>
      </c>
      <c r="C209" s="5">
        <v>0</v>
      </c>
      <c r="D209" s="5">
        <v>0</v>
      </c>
      <c r="E209" s="5">
        <v>0</v>
      </c>
      <c r="F209" s="43" t="e">
        <f t="shared" si="16"/>
        <v>#DIV/0!</v>
      </c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</row>
    <row r="210" spans="1:35" s="2" customFormat="1" ht="9" customHeight="1" x14ac:dyDescent="0.2">
      <c r="A210" s="51"/>
      <c r="B210" s="11" t="s">
        <v>104</v>
      </c>
      <c r="C210" s="5">
        <v>0</v>
      </c>
      <c r="D210" s="5">
        <v>0</v>
      </c>
      <c r="E210" s="5">
        <v>0</v>
      </c>
      <c r="F210" s="43" t="e">
        <f t="shared" si="16"/>
        <v>#DIV/0!</v>
      </c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</row>
    <row r="211" spans="1:35" s="2" customFormat="1" ht="9" customHeight="1" x14ac:dyDescent="0.2">
      <c r="A211" s="51"/>
      <c r="B211" s="11" t="s">
        <v>114</v>
      </c>
      <c r="C211" s="5">
        <f>C205+C206</f>
        <v>1000</v>
      </c>
      <c r="D211" s="5">
        <f>D205+D206</f>
        <v>0</v>
      </c>
      <c r="E211" s="5">
        <f>E205+E206</f>
        <v>0</v>
      </c>
      <c r="F211" s="43">
        <f t="shared" si="16"/>
        <v>0</v>
      </c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</row>
    <row r="212" spans="1:35" s="2" customFormat="1" ht="21.75" customHeight="1" x14ac:dyDescent="0.2">
      <c r="A212" s="51" t="s">
        <v>59</v>
      </c>
      <c r="B212" s="14" t="s">
        <v>178</v>
      </c>
      <c r="C212" s="4"/>
      <c r="D212" s="4"/>
      <c r="E212" s="4"/>
      <c r="F212" s="43" t="e">
        <f t="shared" si="16"/>
        <v>#DIV/0!</v>
      </c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</row>
    <row r="213" spans="1:35" s="2" customFormat="1" ht="9" customHeight="1" x14ac:dyDescent="0.2">
      <c r="A213" s="51"/>
      <c r="B213" s="11" t="s">
        <v>4</v>
      </c>
      <c r="C213" s="4">
        <f>SUM(C214:C219)</f>
        <v>30608</v>
      </c>
      <c r="D213" s="4">
        <f>SUM(D214:D219)</f>
        <v>5496.0297399999999</v>
      </c>
      <c r="E213" s="4">
        <f>SUM(E214:E219)</f>
        <v>5496.0297399999999</v>
      </c>
      <c r="F213" s="43">
        <f t="shared" si="16"/>
        <v>0.17956187075274438</v>
      </c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</row>
    <row r="214" spans="1:35" s="2" customFormat="1" ht="9" customHeight="1" x14ac:dyDescent="0.2">
      <c r="A214" s="51"/>
      <c r="B214" s="11" t="s">
        <v>3</v>
      </c>
      <c r="C214" s="5">
        <v>0</v>
      </c>
      <c r="D214" s="5">
        <v>0</v>
      </c>
      <c r="E214" s="5">
        <v>0</v>
      </c>
      <c r="F214" s="43" t="e">
        <f t="shared" si="16"/>
        <v>#DIV/0!</v>
      </c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</row>
    <row r="215" spans="1:35" s="2" customFormat="1" ht="9" customHeight="1" x14ac:dyDescent="0.2">
      <c r="A215" s="51"/>
      <c r="B215" s="11" t="s">
        <v>2</v>
      </c>
      <c r="C215" s="5">
        <v>30608</v>
      </c>
      <c r="D215" s="5">
        <v>5496.0297399999999</v>
      </c>
      <c r="E215" s="5">
        <v>5496.0297399999999</v>
      </c>
      <c r="F215" s="43">
        <f t="shared" si="16"/>
        <v>0.17956187075274438</v>
      </c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</row>
    <row r="216" spans="1:35" s="2" customFormat="1" ht="9" customHeight="1" x14ac:dyDescent="0.2">
      <c r="A216" s="51"/>
      <c r="B216" s="11" t="s">
        <v>1</v>
      </c>
      <c r="C216" s="5">
        <v>0</v>
      </c>
      <c r="D216" s="5">
        <v>0</v>
      </c>
      <c r="E216" s="5">
        <v>0</v>
      </c>
      <c r="F216" s="43" t="e">
        <f t="shared" si="16"/>
        <v>#DIV/0!</v>
      </c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</row>
    <row r="217" spans="1:35" s="2" customFormat="1" ht="9" customHeight="1" x14ac:dyDescent="0.2">
      <c r="A217" s="51"/>
      <c r="B217" s="11" t="s">
        <v>0</v>
      </c>
      <c r="C217" s="5">
        <v>0</v>
      </c>
      <c r="D217" s="5">
        <v>0</v>
      </c>
      <c r="E217" s="5">
        <v>0</v>
      </c>
      <c r="F217" s="43" t="e">
        <f t="shared" si="16"/>
        <v>#DIV/0!</v>
      </c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</row>
    <row r="218" spans="1:35" s="2" customFormat="1" ht="9" customHeight="1" x14ac:dyDescent="0.2">
      <c r="A218" s="51"/>
      <c r="B218" s="11" t="s">
        <v>111</v>
      </c>
      <c r="C218" s="5">
        <v>0</v>
      </c>
      <c r="D218" s="5">
        <v>0</v>
      </c>
      <c r="E218" s="5">
        <v>0</v>
      </c>
      <c r="F218" s="43" t="e">
        <f t="shared" si="16"/>
        <v>#DIV/0!</v>
      </c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</row>
    <row r="219" spans="1:35" s="2" customFormat="1" ht="9" customHeight="1" x14ac:dyDescent="0.2">
      <c r="A219" s="51"/>
      <c r="B219" s="11" t="s">
        <v>104</v>
      </c>
      <c r="C219" s="5">
        <v>0</v>
      </c>
      <c r="D219" s="5">
        <v>0</v>
      </c>
      <c r="E219" s="5">
        <v>0</v>
      </c>
      <c r="F219" s="43" t="e">
        <f t="shared" si="16"/>
        <v>#DIV/0!</v>
      </c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</row>
    <row r="220" spans="1:35" s="2" customFormat="1" ht="19.5" x14ac:dyDescent="0.2">
      <c r="A220" s="51" t="s">
        <v>215</v>
      </c>
      <c r="B220" s="14" t="s">
        <v>217</v>
      </c>
      <c r="C220" s="4"/>
      <c r="D220" s="4"/>
      <c r="E220" s="4"/>
      <c r="F220" s="43" t="e">
        <f t="shared" si="16"/>
        <v>#DIV/0!</v>
      </c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</row>
    <row r="221" spans="1:35" s="2" customFormat="1" ht="9" customHeight="1" x14ac:dyDescent="0.2">
      <c r="A221" s="51"/>
      <c r="B221" s="11" t="s">
        <v>4</v>
      </c>
      <c r="C221" s="4">
        <f t="shared" ref="C221:E221" si="17">SUM(C222:C227)</f>
        <v>147786.62299999999</v>
      </c>
      <c r="D221" s="4">
        <f t="shared" si="17"/>
        <v>0</v>
      </c>
      <c r="E221" s="4">
        <f t="shared" si="17"/>
        <v>0</v>
      </c>
      <c r="F221" s="43">
        <f t="shared" si="16"/>
        <v>0</v>
      </c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</row>
    <row r="222" spans="1:35" s="2" customFormat="1" ht="9" customHeight="1" x14ac:dyDescent="0.2">
      <c r="A222" s="51"/>
      <c r="B222" s="11" t="s">
        <v>3</v>
      </c>
      <c r="C222" s="5">
        <f>C230+C239</f>
        <v>60816.623</v>
      </c>
      <c r="D222" s="5">
        <f t="shared" ref="D222:E222" si="18">D230+D239</f>
        <v>0</v>
      </c>
      <c r="E222" s="5">
        <f t="shared" si="18"/>
        <v>0</v>
      </c>
      <c r="F222" s="43">
        <f t="shared" si="16"/>
        <v>0</v>
      </c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</row>
    <row r="223" spans="1:35" s="2" customFormat="1" ht="9" customHeight="1" x14ac:dyDescent="0.2">
      <c r="A223" s="51"/>
      <c r="B223" s="11" t="s">
        <v>2</v>
      </c>
      <c r="C223" s="5">
        <f t="shared" ref="C223:E227" si="19">C231+C240</f>
        <v>86970</v>
      </c>
      <c r="D223" s="5">
        <f t="shared" si="19"/>
        <v>0</v>
      </c>
      <c r="E223" s="5">
        <f t="shared" si="19"/>
        <v>0</v>
      </c>
      <c r="F223" s="43">
        <f t="shared" si="16"/>
        <v>0</v>
      </c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</row>
    <row r="224" spans="1:35" s="2" customFormat="1" ht="9" customHeight="1" x14ac:dyDescent="0.2">
      <c r="A224" s="51"/>
      <c r="B224" s="11" t="s">
        <v>1</v>
      </c>
      <c r="C224" s="5">
        <f t="shared" si="19"/>
        <v>0</v>
      </c>
      <c r="D224" s="5">
        <f t="shared" si="19"/>
        <v>0</v>
      </c>
      <c r="E224" s="5">
        <f t="shared" si="19"/>
        <v>0</v>
      </c>
      <c r="F224" s="43" t="e">
        <f t="shared" si="16"/>
        <v>#DIV/0!</v>
      </c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</row>
    <row r="225" spans="1:35" s="2" customFormat="1" ht="9" customHeight="1" x14ac:dyDescent="0.2">
      <c r="A225" s="51"/>
      <c r="B225" s="11" t="s">
        <v>0</v>
      </c>
      <c r="C225" s="5">
        <f t="shared" si="19"/>
        <v>0</v>
      </c>
      <c r="D225" s="5">
        <f t="shared" si="19"/>
        <v>0</v>
      </c>
      <c r="E225" s="5">
        <f t="shared" si="19"/>
        <v>0</v>
      </c>
      <c r="F225" s="43" t="e">
        <f t="shared" si="16"/>
        <v>#DIV/0!</v>
      </c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</row>
    <row r="226" spans="1:35" s="2" customFormat="1" ht="9" customHeight="1" x14ac:dyDescent="0.2">
      <c r="A226" s="51"/>
      <c r="B226" s="11" t="s">
        <v>111</v>
      </c>
      <c r="C226" s="5">
        <f t="shared" si="19"/>
        <v>0</v>
      </c>
      <c r="D226" s="5">
        <f t="shared" si="19"/>
        <v>0</v>
      </c>
      <c r="E226" s="5">
        <f t="shared" si="19"/>
        <v>0</v>
      </c>
      <c r="F226" s="43" t="e">
        <f t="shared" si="16"/>
        <v>#DIV/0!</v>
      </c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</row>
    <row r="227" spans="1:35" s="2" customFormat="1" ht="9" customHeight="1" x14ac:dyDescent="0.2">
      <c r="A227" s="51"/>
      <c r="B227" s="11" t="s">
        <v>104</v>
      </c>
      <c r="C227" s="5">
        <f t="shared" si="19"/>
        <v>0</v>
      </c>
      <c r="D227" s="5">
        <f t="shared" si="19"/>
        <v>0</v>
      </c>
      <c r="E227" s="5">
        <f t="shared" si="19"/>
        <v>0</v>
      </c>
      <c r="F227" s="43" t="e">
        <f t="shared" si="16"/>
        <v>#DIV/0!</v>
      </c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</row>
    <row r="228" spans="1:35" s="2" customFormat="1" ht="29.25" x14ac:dyDescent="0.2">
      <c r="A228" s="53" t="s">
        <v>216</v>
      </c>
      <c r="B228" s="14" t="s">
        <v>125</v>
      </c>
      <c r="C228" s="4"/>
      <c r="D228" s="4"/>
      <c r="E228" s="4"/>
      <c r="F228" s="43" t="e">
        <f t="shared" si="16"/>
        <v>#DIV/0!</v>
      </c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</row>
    <row r="229" spans="1:35" s="2" customFormat="1" ht="9" customHeight="1" x14ac:dyDescent="0.2">
      <c r="A229" s="54"/>
      <c r="B229" s="11" t="s">
        <v>4</v>
      </c>
      <c r="C229" s="4">
        <f t="shared" ref="C229:E229" si="20">SUM(C230:C235)</f>
        <v>127786.62299999999</v>
      </c>
      <c r="D229" s="4">
        <f t="shared" si="20"/>
        <v>0</v>
      </c>
      <c r="E229" s="4">
        <f t="shared" si="20"/>
        <v>0</v>
      </c>
      <c r="F229" s="43">
        <f t="shared" si="16"/>
        <v>0</v>
      </c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</row>
    <row r="230" spans="1:35" s="2" customFormat="1" ht="9" customHeight="1" x14ac:dyDescent="0.2">
      <c r="A230" s="54"/>
      <c r="B230" s="11" t="s">
        <v>3</v>
      </c>
      <c r="C230" s="5">
        <v>60816.623</v>
      </c>
      <c r="D230" s="5">
        <v>0</v>
      </c>
      <c r="E230" s="5">
        <v>0</v>
      </c>
      <c r="F230" s="43">
        <f t="shared" si="16"/>
        <v>0</v>
      </c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</row>
    <row r="231" spans="1:35" s="2" customFormat="1" ht="9" customHeight="1" x14ac:dyDescent="0.2">
      <c r="A231" s="54"/>
      <c r="B231" s="11" t="s">
        <v>2</v>
      </c>
      <c r="C231" s="5">
        <f>36365.27+30604.73</f>
        <v>66970</v>
      </c>
      <c r="D231" s="5">
        <v>0</v>
      </c>
      <c r="E231" s="5">
        <v>0</v>
      </c>
      <c r="F231" s="43">
        <f t="shared" si="16"/>
        <v>0</v>
      </c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</row>
    <row r="232" spans="1:35" s="2" customFormat="1" ht="9" customHeight="1" x14ac:dyDescent="0.2">
      <c r="A232" s="54"/>
      <c r="B232" s="11" t="s">
        <v>1</v>
      </c>
      <c r="C232" s="5">
        <v>0</v>
      </c>
      <c r="D232" s="5">
        <v>0</v>
      </c>
      <c r="E232" s="5">
        <v>0</v>
      </c>
      <c r="F232" s="43" t="e">
        <f t="shared" si="16"/>
        <v>#DIV/0!</v>
      </c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</row>
    <row r="233" spans="1:35" s="2" customFormat="1" ht="9" customHeight="1" x14ac:dyDescent="0.2">
      <c r="A233" s="54"/>
      <c r="B233" s="11" t="s">
        <v>0</v>
      </c>
      <c r="C233" s="5">
        <v>0</v>
      </c>
      <c r="D233" s="5">
        <v>0</v>
      </c>
      <c r="E233" s="5">
        <v>0</v>
      </c>
      <c r="F233" s="43" t="e">
        <f t="shared" si="16"/>
        <v>#DIV/0!</v>
      </c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</row>
    <row r="234" spans="1:35" s="2" customFormat="1" ht="9" customHeight="1" x14ac:dyDescent="0.2">
      <c r="A234" s="54"/>
      <c r="B234" s="11" t="s">
        <v>111</v>
      </c>
      <c r="C234" s="5">
        <v>0</v>
      </c>
      <c r="D234" s="5">
        <v>0</v>
      </c>
      <c r="E234" s="5">
        <v>0</v>
      </c>
      <c r="F234" s="43" t="e">
        <f t="shared" si="16"/>
        <v>#DIV/0!</v>
      </c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</row>
    <row r="235" spans="1:35" s="2" customFormat="1" ht="9" customHeight="1" x14ac:dyDescent="0.2">
      <c r="A235" s="54"/>
      <c r="B235" s="11" t="s">
        <v>104</v>
      </c>
      <c r="C235" s="5">
        <v>0</v>
      </c>
      <c r="D235" s="5">
        <v>0</v>
      </c>
      <c r="E235" s="5">
        <v>0</v>
      </c>
      <c r="F235" s="43" t="e">
        <f t="shared" si="16"/>
        <v>#DIV/0!</v>
      </c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</row>
    <row r="236" spans="1:35" s="2" customFormat="1" ht="9" customHeight="1" x14ac:dyDescent="0.2">
      <c r="A236" s="55"/>
      <c r="B236" s="11" t="s">
        <v>113</v>
      </c>
      <c r="C236" s="5">
        <f>C231</f>
        <v>66970</v>
      </c>
      <c r="D236" s="5">
        <f t="shared" ref="D236:E236" si="21">D231</f>
        <v>0</v>
      </c>
      <c r="E236" s="5">
        <f t="shared" si="21"/>
        <v>0</v>
      </c>
      <c r="F236" s="43">
        <f t="shared" si="16"/>
        <v>0</v>
      </c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</row>
    <row r="237" spans="1:35" s="2" customFormat="1" ht="29.25" x14ac:dyDescent="0.2">
      <c r="A237" s="53" t="s">
        <v>263</v>
      </c>
      <c r="B237" s="14" t="s">
        <v>218</v>
      </c>
      <c r="C237" s="4"/>
      <c r="D237" s="4"/>
      <c r="E237" s="4"/>
      <c r="F237" s="43" t="e">
        <f t="shared" si="16"/>
        <v>#DIV/0!</v>
      </c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</row>
    <row r="238" spans="1:35" s="2" customFormat="1" ht="9" customHeight="1" x14ac:dyDescent="0.2">
      <c r="A238" s="54"/>
      <c r="B238" s="11" t="s">
        <v>4</v>
      </c>
      <c r="C238" s="4">
        <f t="shared" ref="C238:E238" si="22">SUM(C239:C244)</f>
        <v>20000</v>
      </c>
      <c r="D238" s="4">
        <f t="shared" si="22"/>
        <v>0</v>
      </c>
      <c r="E238" s="4">
        <f t="shared" si="22"/>
        <v>0</v>
      </c>
      <c r="F238" s="43">
        <f t="shared" si="16"/>
        <v>0</v>
      </c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</row>
    <row r="239" spans="1:35" s="2" customFormat="1" ht="9" customHeight="1" x14ac:dyDescent="0.2">
      <c r="A239" s="54"/>
      <c r="B239" s="11" t="s">
        <v>3</v>
      </c>
      <c r="C239" s="5">
        <v>0</v>
      </c>
      <c r="D239" s="5">
        <v>0</v>
      </c>
      <c r="E239" s="5">
        <v>0</v>
      </c>
      <c r="F239" s="43" t="e">
        <f t="shared" si="16"/>
        <v>#DIV/0!</v>
      </c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</row>
    <row r="240" spans="1:35" s="2" customFormat="1" ht="9" customHeight="1" x14ac:dyDescent="0.2">
      <c r="A240" s="54"/>
      <c r="B240" s="11" t="s">
        <v>2</v>
      </c>
      <c r="C240" s="5">
        <v>20000</v>
      </c>
      <c r="D240" s="5">
        <v>0</v>
      </c>
      <c r="E240" s="5">
        <v>0</v>
      </c>
      <c r="F240" s="43">
        <f t="shared" si="16"/>
        <v>0</v>
      </c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</row>
    <row r="241" spans="1:35" s="2" customFormat="1" ht="9" customHeight="1" x14ac:dyDescent="0.2">
      <c r="A241" s="54"/>
      <c r="B241" s="11" t="s">
        <v>1</v>
      </c>
      <c r="C241" s="5">
        <v>0</v>
      </c>
      <c r="D241" s="5">
        <v>0</v>
      </c>
      <c r="E241" s="5">
        <v>0</v>
      </c>
      <c r="F241" s="43" t="e">
        <f t="shared" si="16"/>
        <v>#DIV/0!</v>
      </c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</row>
    <row r="242" spans="1:35" s="2" customFormat="1" ht="9" customHeight="1" x14ac:dyDescent="0.2">
      <c r="A242" s="54"/>
      <c r="B242" s="11" t="s">
        <v>0</v>
      </c>
      <c r="C242" s="5">
        <v>0</v>
      </c>
      <c r="D242" s="5">
        <v>0</v>
      </c>
      <c r="E242" s="5">
        <v>0</v>
      </c>
      <c r="F242" s="43" t="e">
        <f t="shared" si="16"/>
        <v>#DIV/0!</v>
      </c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</row>
    <row r="243" spans="1:35" s="2" customFormat="1" ht="9" customHeight="1" x14ac:dyDescent="0.2">
      <c r="A243" s="54"/>
      <c r="B243" s="11" t="s">
        <v>111</v>
      </c>
      <c r="C243" s="5">
        <v>0</v>
      </c>
      <c r="D243" s="5">
        <v>0</v>
      </c>
      <c r="E243" s="5">
        <v>0</v>
      </c>
      <c r="F243" s="43" t="e">
        <f t="shared" si="16"/>
        <v>#DIV/0!</v>
      </c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</row>
    <row r="244" spans="1:35" s="2" customFormat="1" ht="9" customHeight="1" x14ac:dyDescent="0.2">
      <c r="A244" s="54"/>
      <c r="B244" s="11" t="s">
        <v>104</v>
      </c>
      <c r="C244" s="5">
        <v>0</v>
      </c>
      <c r="D244" s="5">
        <v>0</v>
      </c>
      <c r="E244" s="5">
        <v>0</v>
      </c>
      <c r="F244" s="43" t="e">
        <f t="shared" si="16"/>
        <v>#DIV/0!</v>
      </c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</row>
    <row r="245" spans="1:35" s="2" customFormat="1" ht="10.5" customHeight="1" x14ac:dyDescent="0.2">
      <c r="A245" s="61" t="s">
        <v>58</v>
      </c>
      <c r="B245" s="61"/>
      <c r="C245" s="61"/>
      <c r="D245" s="61"/>
      <c r="E245" s="61"/>
      <c r="F245" s="43" t="e">
        <f t="shared" si="16"/>
        <v>#DIV/0!</v>
      </c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</row>
    <row r="246" spans="1:35" s="2" customFormat="1" ht="9.75" customHeight="1" x14ac:dyDescent="0.2">
      <c r="A246" s="62"/>
      <c r="B246" s="11" t="s">
        <v>112</v>
      </c>
      <c r="C246" s="25">
        <f>SUM(C247:C252)</f>
        <v>58500</v>
      </c>
      <c r="D246" s="25">
        <f>SUM(D247:D252)</f>
        <v>2742.2849999999999</v>
      </c>
      <c r="E246" s="25">
        <f>SUM(E247:E252)</f>
        <v>2742.2849999999999</v>
      </c>
      <c r="F246" s="43">
        <f t="shared" si="16"/>
        <v>4.6876666666666664E-2</v>
      </c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</row>
    <row r="247" spans="1:35" s="2" customFormat="1" ht="9.75" customHeight="1" x14ac:dyDescent="0.2">
      <c r="A247" s="62"/>
      <c r="B247" s="11" t="s">
        <v>3</v>
      </c>
      <c r="C247" s="25">
        <f t="shared" ref="C247:E252" si="23">C255+C299</f>
        <v>0</v>
      </c>
      <c r="D247" s="25">
        <f t="shared" si="23"/>
        <v>0</v>
      </c>
      <c r="E247" s="25">
        <f t="shared" si="23"/>
        <v>0</v>
      </c>
      <c r="F247" s="43" t="e">
        <f t="shared" si="16"/>
        <v>#DIV/0!</v>
      </c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</row>
    <row r="248" spans="1:35" s="2" customFormat="1" ht="9.75" customHeight="1" x14ac:dyDescent="0.2">
      <c r="A248" s="62"/>
      <c r="B248" s="11" t="s">
        <v>2</v>
      </c>
      <c r="C248" s="25">
        <f t="shared" si="23"/>
        <v>58500</v>
      </c>
      <c r="D248" s="25">
        <f t="shared" si="23"/>
        <v>2742.2849999999999</v>
      </c>
      <c r="E248" s="25">
        <f t="shared" si="23"/>
        <v>2742.2849999999999</v>
      </c>
      <c r="F248" s="43">
        <f t="shared" si="16"/>
        <v>4.6876666666666664E-2</v>
      </c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</row>
    <row r="249" spans="1:35" s="2" customFormat="1" ht="9.75" customHeight="1" x14ac:dyDescent="0.2">
      <c r="A249" s="62"/>
      <c r="B249" s="11" t="s">
        <v>1</v>
      </c>
      <c r="C249" s="25">
        <f t="shared" si="23"/>
        <v>0</v>
      </c>
      <c r="D249" s="25">
        <f t="shared" si="23"/>
        <v>0</v>
      </c>
      <c r="E249" s="25">
        <f t="shared" si="23"/>
        <v>0</v>
      </c>
      <c r="F249" s="43" t="e">
        <f t="shared" si="16"/>
        <v>#DIV/0!</v>
      </c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</row>
    <row r="250" spans="1:35" s="2" customFormat="1" ht="9.75" customHeight="1" x14ac:dyDescent="0.2">
      <c r="A250" s="62"/>
      <c r="B250" s="11" t="s">
        <v>0</v>
      </c>
      <c r="C250" s="25">
        <f t="shared" si="23"/>
        <v>0</v>
      </c>
      <c r="D250" s="25">
        <f t="shared" si="23"/>
        <v>0</v>
      </c>
      <c r="E250" s="25">
        <f t="shared" si="23"/>
        <v>0</v>
      </c>
      <c r="F250" s="43" t="e">
        <f t="shared" si="16"/>
        <v>#DIV/0!</v>
      </c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</row>
    <row r="251" spans="1:35" s="2" customFormat="1" ht="9.75" customHeight="1" x14ac:dyDescent="0.2">
      <c r="A251" s="62"/>
      <c r="B251" s="11" t="s">
        <v>111</v>
      </c>
      <c r="C251" s="25">
        <f t="shared" si="23"/>
        <v>0</v>
      </c>
      <c r="D251" s="25">
        <f t="shared" si="23"/>
        <v>0</v>
      </c>
      <c r="E251" s="25">
        <f t="shared" si="23"/>
        <v>0</v>
      </c>
      <c r="F251" s="43" t="e">
        <f t="shared" si="16"/>
        <v>#DIV/0!</v>
      </c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</row>
    <row r="252" spans="1:35" s="2" customFormat="1" ht="9.75" customHeight="1" x14ac:dyDescent="0.2">
      <c r="A252" s="62"/>
      <c r="B252" s="11" t="s">
        <v>104</v>
      </c>
      <c r="C252" s="25">
        <f t="shared" si="23"/>
        <v>0</v>
      </c>
      <c r="D252" s="25">
        <f t="shared" si="23"/>
        <v>0</v>
      </c>
      <c r="E252" s="25">
        <f t="shared" si="23"/>
        <v>0</v>
      </c>
      <c r="F252" s="43" t="e">
        <f t="shared" si="16"/>
        <v>#DIV/0!</v>
      </c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</row>
    <row r="253" spans="1:35" s="2" customFormat="1" ht="30" customHeight="1" x14ac:dyDescent="0.2">
      <c r="A253" s="51" t="s">
        <v>57</v>
      </c>
      <c r="B253" s="12" t="s">
        <v>177</v>
      </c>
      <c r="C253" s="4"/>
      <c r="D253" s="4"/>
      <c r="E253" s="4"/>
      <c r="F253" s="43" t="e">
        <f t="shared" si="16"/>
        <v>#DIV/0!</v>
      </c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</row>
    <row r="254" spans="1:35" s="2" customFormat="1" ht="9.75" customHeight="1" x14ac:dyDescent="0.2">
      <c r="A254" s="51"/>
      <c r="B254" s="11" t="s">
        <v>4</v>
      </c>
      <c r="C254" s="4">
        <f>SUM(C255:C260)</f>
        <v>54200</v>
      </c>
      <c r="D254" s="4">
        <f>SUM(D255:D260)</f>
        <v>2742.2849999999999</v>
      </c>
      <c r="E254" s="4">
        <f>SUM(E255:E260)</f>
        <v>2742.2849999999999</v>
      </c>
      <c r="F254" s="43">
        <f t="shared" si="16"/>
        <v>5.0595664206642063E-2</v>
      </c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</row>
    <row r="255" spans="1:35" s="2" customFormat="1" ht="9.75" customHeight="1" x14ac:dyDescent="0.2">
      <c r="A255" s="51"/>
      <c r="B255" s="11" t="s">
        <v>3</v>
      </c>
      <c r="C255" s="4">
        <f>C263+C272+C281+C290</f>
        <v>0</v>
      </c>
      <c r="D255" s="4">
        <f t="shared" ref="D255:E255" si="24">D263+D272+D281+D290</f>
        <v>0</v>
      </c>
      <c r="E255" s="4">
        <f t="shared" si="24"/>
        <v>0</v>
      </c>
      <c r="F255" s="43" t="e">
        <f t="shared" si="16"/>
        <v>#DIV/0!</v>
      </c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</row>
    <row r="256" spans="1:35" s="2" customFormat="1" ht="9.75" customHeight="1" x14ac:dyDescent="0.2">
      <c r="A256" s="51"/>
      <c r="B256" s="11" t="s">
        <v>2</v>
      </c>
      <c r="C256" s="4">
        <f t="shared" ref="C256:E260" si="25">C264+C273+C282+C291</f>
        <v>54200</v>
      </c>
      <c r="D256" s="4">
        <f t="shared" si="25"/>
        <v>2742.2849999999999</v>
      </c>
      <c r="E256" s="4">
        <f t="shared" si="25"/>
        <v>2742.2849999999999</v>
      </c>
      <c r="F256" s="43">
        <f t="shared" si="16"/>
        <v>5.0595664206642063E-2</v>
      </c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</row>
    <row r="257" spans="1:35" s="2" customFormat="1" ht="9.75" customHeight="1" x14ac:dyDescent="0.2">
      <c r="A257" s="51"/>
      <c r="B257" s="11" t="s">
        <v>1</v>
      </c>
      <c r="C257" s="4">
        <f t="shared" si="25"/>
        <v>0</v>
      </c>
      <c r="D257" s="4">
        <f t="shared" si="25"/>
        <v>0</v>
      </c>
      <c r="E257" s="4">
        <f t="shared" si="25"/>
        <v>0</v>
      </c>
      <c r="F257" s="43" t="e">
        <f t="shared" si="16"/>
        <v>#DIV/0!</v>
      </c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</row>
    <row r="258" spans="1:35" s="2" customFormat="1" ht="9.75" customHeight="1" x14ac:dyDescent="0.2">
      <c r="A258" s="51"/>
      <c r="B258" s="11" t="s">
        <v>0</v>
      </c>
      <c r="C258" s="4">
        <f t="shared" si="25"/>
        <v>0</v>
      </c>
      <c r="D258" s="4">
        <f t="shared" si="25"/>
        <v>0</v>
      </c>
      <c r="E258" s="4">
        <f t="shared" si="25"/>
        <v>0</v>
      </c>
      <c r="F258" s="43" t="e">
        <f t="shared" si="16"/>
        <v>#DIV/0!</v>
      </c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</row>
    <row r="259" spans="1:35" s="2" customFormat="1" ht="9.75" customHeight="1" x14ac:dyDescent="0.2">
      <c r="A259" s="51"/>
      <c r="B259" s="11" t="s">
        <v>111</v>
      </c>
      <c r="C259" s="4">
        <f t="shared" si="25"/>
        <v>0</v>
      </c>
      <c r="D259" s="4">
        <f t="shared" si="25"/>
        <v>0</v>
      </c>
      <c r="E259" s="4">
        <f t="shared" si="25"/>
        <v>0</v>
      </c>
      <c r="F259" s="43" t="e">
        <f t="shared" si="16"/>
        <v>#DIV/0!</v>
      </c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</row>
    <row r="260" spans="1:35" s="2" customFormat="1" ht="9.75" customHeight="1" x14ac:dyDescent="0.2">
      <c r="A260" s="51"/>
      <c r="B260" s="11" t="s">
        <v>104</v>
      </c>
      <c r="C260" s="4">
        <f t="shared" si="25"/>
        <v>0</v>
      </c>
      <c r="D260" s="4">
        <f t="shared" si="25"/>
        <v>0</v>
      </c>
      <c r="E260" s="4">
        <f t="shared" si="25"/>
        <v>0</v>
      </c>
      <c r="F260" s="43" t="e">
        <f t="shared" si="16"/>
        <v>#DIV/0!</v>
      </c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</row>
    <row r="261" spans="1:35" s="6" customFormat="1" ht="23.25" customHeight="1" x14ac:dyDescent="0.2">
      <c r="A261" s="53" t="s">
        <v>56</v>
      </c>
      <c r="B261" s="14" t="s">
        <v>132</v>
      </c>
      <c r="C261" s="4"/>
      <c r="D261" s="4"/>
      <c r="E261" s="4"/>
      <c r="F261" s="43" t="e">
        <f t="shared" si="16"/>
        <v>#DIV/0!</v>
      </c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</row>
    <row r="262" spans="1:35" s="6" customFormat="1" ht="11.25" customHeight="1" x14ac:dyDescent="0.2">
      <c r="A262" s="54"/>
      <c r="B262" s="11" t="s">
        <v>4</v>
      </c>
      <c r="C262" s="4">
        <f>SUM(C263:C268)</f>
        <v>33000</v>
      </c>
      <c r="D262" s="4">
        <f>SUM(D263:D268)</f>
        <v>0</v>
      </c>
      <c r="E262" s="4">
        <f>SUM(E263:E268)</f>
        <v>0</v>
      </c>
      <c r="F262" s="43">
        <f t="shared" si="16"/>
        <v>0</v>
      </c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</row>
    <row r="263" spans="1:35" s="6" customFormat="1" ht="11.25" customHeight="1" x14ac:dyDescent="0.2">
      <c r="A263" s="54"/>
      <c r="B263" s="11" t="s">
        <v>3</v>
      </c>
      <c r="C263" s="5">
        <v>0</v>
      </c>
      <c r="D263" s="5">
        <v>0</v>
      </c>
      <c r="E263" s="5">
        <v>0</v>
      </c>
      <c r="F263" s="43" t="e">
        <f t="shared" si="16"/>
        <v>#DIV/0!</v>
      </c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</row>
    <row r="264" spans="1:35" s="6" customFormat="1" ht="11.25" customHeight="1" x14ac:dyDescent="0.2">
      <c r="A264" s="54"/>
      <c r="B264" s="11" t="s">
        <v>2</v>
      </c>
      <c r="C264" s="5">
        <v>33000</v>
      </c>
      <c r="D264" s="5">
        <v>0</v>
      </c>
      <c r="E264" s="5">
        <v>0</v>
      </c>
      <c r="F264" s="43">
        <f t="shared" si="16"/>
        <v>0</v>
      </c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</row>
    <row r="265" spans="1:35" s="6" customFormat="1" ht="11.25" customHeight="1" x14ac:dyDescent="0.2">
      <c r="A265" s="54"/>
      <c r="B265" s="11" t="s">
        <v>1</v>
      </c>
      <c r="C265" s="5">
        <v>0</v>
      </c>
      <c r="D265" s="5">
        <v>0</v>
      </c>
      <c r="E265" s="5">
        <v>0</v>
      </c>
      <c r="F265" s="43" t="e">
        <f t="shared" si="16"/>
        <v>#DIV/0!</v>
      </c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</row>
    <row r="266" spans="1:35" s="6" customFormat="1" ht="11.25" customHeight="1" x14ac:dyDescent="0.2">
      <c r="A266" s="54"/>
      <c r="B266" s="11" t="s">
        <v>0</v>
      </c>
      <c r="C266" s="5">
        <v>0</v>
      </c>
      <c r="D266" s="5">
        <v>0</v>
      </c>
      <c r="E266" s="5">
        <v>0</v>
      </c>
      <c r="F266" s="43" t="e">
        <f t="shared" si="16"/>
        <v>#DIV/0!</v>
      </c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</row>
    <row r="267" spans="1:35" s="6" customFormat="1" ht="11.25" customHeight="1" x14ac:dyDescent="0.2">
      <c r="A267" s="54"/>
      <c r="B267" s="11" t="s">
        <v>111</v>
      </c>
      <c r="C267" s="5">
        <v>0</v>
      </c>
      <c r="D267" s="5">
        <v>0</v>
      </c>
      <c r="E267" s="5">
        <v>0</v>
      </c>
      <c r="F267" s="43" t="e">
        <f t="shared" si="16"/>
        <v>#DIV/0!</v>
      </c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</row>
    <row r="268" spans="1:35" s="6" customFormat="1" ht="11.25" customHeight="1" x14ac:dyDescent="0.2">
      <c r="A268" s="54"/>
      <c r="B268" s="11" t="s">
        <v>104</v>
      </c>
      <c r="C268" s="5">
        <v>0</v>
      </c>
      <c r="D268" s="5">
        <v>0</v>
      </c>
      <c r="E268" s="5">
        <v>0</v>
      </c>
      <c r="F268" s="43" t="e">
        <f t="shared" si="16"/>
        <v>#DIV/0!</v>
      </c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</row>
    <row r="269" spans="1:35" s="6" customFormat="1" ht="11.25" customHeight="1" x14ac:dyDescent="0.2">
      <c r="A269" s="54"/>
      <c r="B269" s="11" t="s">
        <v>113</v>
      </c>
      <c r="C269" s="5">
        <f>C264</f>
        <v>33000</v>
      </c>
      <c r="D269" s="5">
        <f>D264</f>
        <v>0</v>
      </c>
      <c r="E269" s="5">
        <f>E264</f>
        <v>0</v>
      </c>
      <c r="F269" s="43">
        <f t="shared" si="16"/>
        <v>0</v>
      </c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</row>
    <row r="270" spans="1:35" s="6" customFormat="1" ht="19.5" customHeight="1" x14ac:dyDescent="0.2">
      <c r="A270" s="53" t="s">
        <v>55</v>
      </c>
      <c r="B270" s="14" t="s">
        <v>229</v>
      </c>
      <c r="C270" s="4"/>
      <c r="D270" s="4"/>
      <c r="E270" s="4"/>
      <c r="F270" s="43" t="e">
        <f t="shared" ref="F270:F333" si="26">E270/C270</f>
        <v>#DIV/0!</v>
      </c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</row>
    <row r="271" spans="1:35" s="6" customFormat="1" ht="10.5" customHeight="1" x14ac:dyDescent="0.2">
      <c r="A271" s="54"/>
      <c r="B271" s="11" t="s">
        <v>4</v>
      </c>
      <c r="C271" s="4">
        <f>SUM(C272:C277)</f>
        <v>200</v>
      </c>
      <c r="D271" s="4">
        <f>SUM(D272:D277)</f>
        <v>0</v>
      </c>
      <c r="E271" s="4">
        <f>SUM(E272:E277)</f>
        <v>0</v>
      </c>
      <c r="F271" s="43">
        <f t="shared" si="26"/>
        <v>0</v>
      </c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</row>
    <row r="272" spans="1:35" s="6" customFormat="1" ht="10.5" customHeight="1" x14ac:dyDescent="0.2">
      <c r="A272" s="54"/>
      <c r="B272" s="11" t="s">
        <v>3</v>
      </c>
      <c r="C272" s="5">
        <v>0</v>
      </c>
      <c r="D272" s="5">
        <v>0</v>
      </c>
      <c r="E272" s="5">
        <v>0</v>
      </c>
      <c r="F272" s="43" t="e">
        <f t="shared" si="26"/>
        <v>#DIV/0!</v>
      </c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</row>
    <row r="273" spans="1:35" s="6" customFormat="1" ht="10.5" customHeight="1" x14ac:dyDescent="0.2">
      <c r="A273" s="54"/>
      <c r="B273" s="11" t="s">
        <v>2</v>
      </c>
      <c r="C273" s="5">
        <v>200</v>
      </c>
      <c r="D273" s="5">
        <v>0</v>
      </c>
      <c r="E273" s="5">
        <v>0</v>
      </c>
      <c r="F273" s="43">
        <f t="shared" si="26"/>
        <v>0</v>
      </c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</row>
    <row r="274" spans="1:35" s="6" customFormat="1" ht="10.5" customHeight="1" x14ac:dyDescent="0.2">
      <c r="A274" s="54"/>
      <c r="B274" s="11" t="s">
        <v>1</v>
      </c>
      <c r="C274" s="5">
        <v>0</v>
      </c>
      <c r="D274" s="5">
        <v>0</v>
      </c>
      <c r="E274" s="5">
        <v>0</v>
      </c>
      <c r="F274" s="43" t="e">
        <f t="shared" si="26"/>
        <v>#DIV/0!</v>
      </c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</row>
    <row r="275" spans="1:35" s="6" customFormat="1" ht="10.5" customHeight="1" x14ac:dyDescent="0.2">
      <c r="A275" s="54"/>
      <c r="B275" s="11" t="s">
        <v>0</v>
      </c>
      <c r="C275" s="5">
        <v>0</v>
      </c>
      <c r="D275" s="5">
        <v>0</v>
      </c>
      <c r="E275" s="5">
        <v>0</v>
      </c>
      <c r="F275" s="43" t="e">
        <f t="shared" si="26"/>
        <v>#DIV/0!</v>
      </c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</row>
    <row r="276" spans="1:35" s="6" customFormat="1" ht="10.5" customHeight="1" x14ac:dyDescent="0.2">
      <c r="A276" s="54"/>
      <c r="B276" s="11" t="s">
        <v>111</v>
      </c>
      <c r="C276" s="5">
        <v>0</v>
      </c>
      <c r="D276" s="5">
        <v>0</v>
      </c>
      <c r="E276" s="5">
        <v>0</v>
      </c>
      <c r="F276" s="43" t="e">
        <f t="shared" si="26"/>
        <v>#DIV/0!</v>
      </c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</row>
    <row r="277" spans="1:35" s="6" customFormat="1" ht="10.5" customHeight="1" x14ac:dyDescent="0.2">
      <c r="A277" s="54"/>
      <c r="B277" s="11" t="s">
        <v>104</v>
      </c>
      <c r="C277" s="5">
        <v>0</v>
      </c>
      <c r="D277" s="5">
        <v>0</v>
      </c>
      <c r="E277" s="5">
        <v>0</v>
      </c>
      <c r="F277" s="43" t="e">
        <f t="shared" si="26"/>
        <v>#DIV/0!</v>
      </c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</row>
    <row r="278" spans="1:35" s="6" customFormat="1" ht="10.5" customHeight="1" x14ac:dyDescent="0.2">
      <c r="A278" s="55"/>
      <c r="B278" s="11" t="s">
        <v>113</v>
      </c>
      <c r="C278" s="5">
        <f>C273</f>
        <v>200</v>
      </c>
      <c r="D278" s="5">
        <f>D273</f>
        <v>0</v>
      </c>
      <c r="E278" s="5">
        <f>E273</f>
        <v>0</v>
      </c>
      <c r="F278" s="43">
        <f t="shared" si="26"/>
        <v>0</v>
      </c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</row>
    <row r="279" spans="1:35" s="6" customFormat="1" ht="30.75" customHeight="1" x14ac:dyDescent="0.2">
      <c r="A279" s="53" t="s">
        <v>213</v>
      </c>
      <c r="B279" s="14" t="s">
        <v>214</v>
      </c>
      <c r="C279" s="4"/>
      <c r="D279" s="4"/>
      <c r="E279" s="4"/>
      <c r="F279" s="43" t="e">
        <f t="shared" si="26"/>
        <v>#DIV/0!</v>
      </c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</row>
    <row r="280" spans="1:35" s="6" customFormat="1" x14ac:dyDescent="0.2">
      <c r="A280" s="54"/>
      <c r="B280" s="11" t="s">
        <v>4</v>
      </c>
      <c r="C280" s="4">
        <f>SUM(C281:C286)</f>
        <v>6000</v>
      </c>
      <c r="D280" s="4">
        <f>SUM(D281:D286)</f>
        <v>2742.2849999999999</v>
      </c>
      <c r="E280" s="4">
        <f>SUM(E281:E286)</f>
        <v>2742.2849999999999</v>
      </c>
      <c r="F280" s="43">
        <f t="shared" si="26"/>
        <v>0.4570475</v>
      </c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</row>
    <row r="281" spans="1:35" s="6" customFormat="1" x14ac:dyDescent="0.2">
      <c r="A281" s="54"/>
      <c r="B281" s="11" t="s">
        <v>3</v>
      </c>
      <c r="C281" s="5">
        <v>0</v>
      </c>
      <c r="D281" s="5">
        <v>0</v>
      </c>
      <c r="E281" s="5">
        <v>0</v>
      </c>
      <c r="F281" s="43" t="e">
        <f t="shared" si="26"/>
        <v>#DIV/0!</v>
      </c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</row>
    <row r="282" spans="1:35" s="6" customFormat="1" x14ac:dyDescent="0.2">
      <c r="A282" s="54"/>
      <c r="B282" s="11" t="s">
        <v>2</v>
      </c>
      <c r="C282" s="5">
        <v>6000</v>
      </c>
      <c r="D282" s="5">
        <v>2742.2849999999999</v>
      </c>
      <c r="E282" s="5">
        <v>2742.2849999999999</v>
      </c>
      <c r="F282" s="43">
        <f t="shared" si="26"/>
        <v>0.4570475</v>
      </c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</row>
    <row r="283" spans="1:35" s="6" customFormat="1" x14ac:dyDescent="0.2">
      <c r="A283" s="54"/>
      <c r="B283" s="11" t="s">
        <v>1</v>
      </c>
      <c r="C283" s="5">
        <v>0</v>
      </c>
      <c r="D283" s="5">
        <v>0</v>
      </c>
      <c r="E283" s="5">
        <v>0</v>
      </c>
      <c r="F283" s="43" t="e">
        <f t="shared" si="26"/>
        <v>#DIV/0!</v>
      </c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</row>
    <row r="284" spans="1:35" s="6" customFormat="1" x14ac:dyDescent="0.2">
      <c r="A284" s="54"/>
      <c r="B284" s="11" t="s">
        <v>0</v>
      </c>
      <c r="C284" s="5">
        <v>0</v>
      </c>
      <c r="D284" s="5">
        <v>0</v>
      </c>
      <c r="E284" s="5">
        <v>0</v>
      </c>
      <c r="F284" s="43" t="e">
        <f t="shared" si="26"/>
        <v>#DIV/0!</v>
      </c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</row>
    <row r="285" spans="1:35" s="6" customFormat="1" x14ac:dyDescent="0.2">
      <c r="A285" s="54"/>
      <c r="B285" s="11" t="s">
        <v>111</v>
      </c>
      <c r="C285" s="5">
        <v>0</v>
      </c>
      <c r="D285" s="5">
        <v>0</v>
      </c>
      <c r="E285" s="5">
        <v>0</v>
      </c>
      <c r="F285" s="43" t="e">
        <f t="shared" si="26"/>
        <v>#DIV/0!</v>
      </c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</row>
    <row r="286" spans="1:35" s="6" customFormat="1" x14ac:dyDescent="0.2">
      <c r="A286" s="54"/>
      <c r="B286" s="11" t="s">
        <v>104</v>
      </c>
      <c r="C286" s="5">
        <v>0</v>
      </c>
      <c r="D286" s="5">
        <v>0</v>
      </c>
      <c r="E286" s="5">
        <v>0</v>
      </c>
      <c r="F286" s="43" t="e">
        <f t="shared" si="26"/>
        <v>#DIV/0!</v>
      </c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</row>
    <row r="287" spans="1:35" s="6" customFormat="1" x14ac:dyDescent="0.2">
      <c r="A287" s="55"/>
      <c r="B287" s="11" t="s">
        <v>113</v>
      </c>
      <c r="C287" s="5">
        <f>C282</f>
        <v>6000</v>
      </c>
      <c r="D287" s="5">
        <f>D282</f>
        <v>2742.2849999999999</v>
      </c>
      <c r="E287" s="5">
        <f>E282</f>
        <v>2742.2849999999999</v>
      </c>
      <c r="F287" s="43">
        <f t="shared" si="26"/>
        <v>0.4570475</v>
      </c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</row>
    <row r="288" spans="1:35" s="6" customFormat="1" ht="19.5" x14ac:dyDescent="0.2">
      <c r="A288" s="53" t="s">
        <v>223</v>
      </c>
      <c r="B288" s="14" t="s">
        <v>224</v>
      </c>
      <c r="C288" s="4"/>
      <c r="D288" s="4"/>
      <c r="E288" s="4"/>
      <c r="F288" s="43" t="e">
        <f t="shared" si="26"/>
        <v>#DIV/0!</v>
      </c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</row>
    <row r="289" spans="1:35" s="6" customFormat="1" ht="12" customHeight="1" x14ac:dyDescent="0.2">
      <c r="A289" s="54"/>
      <c r="B289" s="11" t="s">
        <v>4</v>
      </c>
      <c r="C289" s="4">
        <f>SUM(C290:C295)</f>
        <v>15000</v>
      </c>
      <c r="D289" s="4">
        <f>SUM(D290:D295)</f>
        <v>0</v>
      </c>
      <c r="E289" s="4">
        <f>SUM(E290:E295)</f>
        <v>0</v>
      </c>
      <c r="F289" s="43">
        <f t="shared" si="26"/>
        <v>0</v>
      </c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</row>
    <row r="290" spans="1:35" s="6" customFormat="1" ht="12" customHeight="1" x14ac:dyDescent="0.2">
      <c r="A290" s="54"/>
      <c r="B290" s="11" t="s">
        <v>3</v>
      </c>
      <c r="C290" s="5">
        <v>0</v>
      </c>
      <c r="D290" s="5">
        <v>0</v>
      </c>
      <c r="E290" s="5">
        <v>0</v>
      </c>
      <c r="F290" s="43" t="e">
        <f t="shared" si="26"/>
        <v>#DIV/0!</v>
      </c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</row>
    <row r="291" spans="1:35" s="6" customFormat="1" ht="12" customHeight="1" x14ac:dyDescent="0.2">
      <c r="A291" s="54"/>
      <c r="B291" s="11" t="s">
        <v>2</v>
      </c>
      <c r="C291" s="5">
        <v>15000</v>
      </c>
      <c r="D291" s="5">
        <v>0</v>
      </c>
      <c r="E291" s="5">
        <v>0</v>
      </c>
      <c r="F291" s="43">
        <f t="shared" si="26"/>
        <v>0</v>
      </c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</row>
    <row r="292" spans="1:35" s="6" customFormat="1" ht="12" customHeight="1" x14ac:dyDescent="0.2">
      <c r="A292" s="54"/>
      <c r="B292" s="11" t="s">
        <v>1</v>
      </c>
      <c r="C292" s="5">
        <v>0</v>
      </c>
      <c r="D292" s="5">
        <v>0</v>
      </c>
      <c r="E292" s="5">
        <v>0</v>
      </c>
      <c r="F292" s="43" t="e">
        <f t="shared" si="26"/>
        <v>#DIV/0!</v>
      </c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</row>
    <row r="293" spans="1:35" s="6" customFormat="1" ht="12" customHeight="1" x14ac:dyDescent="0.2">
      <c r="A293" s="54"/>
      <c r="B293" s="11" t="s">
        <v>0</v>
      </c>
      <c r="C293" s="5">
        <v>0</v>
      </c>
      <c r="D293" s="5">
        <v>0</v>
      </c>
      <c r="E293" s="5">
        <v>0</v>
      </c>
      <c r="F293" s="43" t="e">
        <f t="shared" si="26"/>
        <v>#DIV/0!</v>
      </c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</row>
    <row r="294" spans="1:35" s="6" customFormat="1" ht="12" customHeight="1" x14ac:dyDescent="0.2">
      <c r="A294" s="54"/>
      <c r="B294" s="11" t="s">
        <v>111</v>
      </c>
      <c r="C294" s="5">
        <v>0</v>
      </c>
      <c r="D294" s="5">
        <v>0</v>
      </c>
      <c r="E294" s="5">
        <v>0</v>
      </c>
      <c r="F294" s="43" t="e">
        <f t="shared" si="26"/>
        <v>#DIV/0!</v>
      </c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</row>
    <row r="295" spans="1:35" s="6" customFormat="1" ht="12" customHeight="1" x14ac:dyDescent="0.2">
      <c r="A295" s="54"/>
      <c r="B295" s="11" t="s">
        <v>104</v>
      </c>
      <c r="C295" s="5">
        <v>0</v>
      </c>
      <c r="D295" s="5">
        <v>0</v>
      </c>
      <c r="E295" s="5">
        <v>0</v>
      </c>
      <c r="F295" s="43" t="e">
        <f t="shared" si="26"/>
        <v>#DIV/0!</v>
      </c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</row>
    <row r="296" spans="1:35" s="6" customFormat="1" ht="12" customHeight="1" x14ac:dyDescent="0.2">
      <c r="A296" s="55"/>
      <c r="B296" s="11" t="s">
        <v>113</v>
      </c>
      <c r="C296" s="5">
        <f>C291</f>
        <v>15000</v>
      </c>
      <c r="D296" s="5">
        <f>D291</f>
        <v>0</v>
      </c>
      <c r="E296" s="5">
        <f>E291</f>
        <v>0</v>
      </c>
      <c r="F296" s="43">
        <f t="shared" si="26"/>
        <v>0</v>
      </c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</row>
    <row r="297" spans="1:35" s="6" customFormat="1" ht="38.25" customHeight="1" x14ac:dyDescent="0.2">
      <c r="A297" s="51" t="s">
        <v>54</v>
      </c>
      <c r="B297" s="14" t="s">
        <v>176</v>
      </c>
      <c r="C297" s="5"/>
      <c r="D297" s="5"/>
      <c r="E297" s="5"/>
      <c r="F297" s="43" t="e">
        <f t="shared" si="26"/>
        <v>#DIV/0!</v>
      </c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</row>
    <row r="298" spans="1:35" s="6" customFormat="1" ht="9.75" customHeight="1" x14ac:dyDescent="0.2">
      <c r="A298" s="51"/>
      <c r="B298" s="11" t="s">
        <v>4</v>
      </c>
      <c r="C298" s="4">
        <f>SUM(C299:C304)</f>
        <v>4300</v>
      </c>
      <c r="D298" s="4">
        <f>SUM(D299:D304)</f>
        <v>0</v>
      </c>
      <c r="E298" s="4">
        <f>SUM(E299:E304)</f>
        <v>0</v>
      </c>
      <c r="F298" s="43">
        <f t="shared" si="26"/>
        <v>0</v>
      </c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</row>
    <row r="299" spans="1:35" s="6" customFormat="1" ht="9.75" customHeight="1" x14ac:dyDescent="0.2">
      <c r="A299" s="51"/>
      <c r="B299" s="11" t="s">
        <v>3</v>
      </c>
      <c r="C299" s="5">
        <f>C307+C316</f>
        <v>0</v>
      </c>
      <c r="D299" s="5">
        <f t="shared" ref="D299:E299" si="27">D307+D316</f>
        <v>0</v>
      </c>
      <c r="E299" s="5">
        <f t="shared" si="27"/>
        <v>0</v>
      </c>
      <c r="F299" s="43" t="e">
        <f t="shared" si="26"/>
        <v>#DIV/0!</v>
      </c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</row>
    <row r="300" spans="1:35" s="6" customFormat="1" ht="9.75" customHeight="1" x14ac:dyDescent="0.2">
      <c r="A300" s="51"/>
      <c r="B300" s="11" t="s">
        <v>2</v>
      </c>
      <c r="C300" s="5">
        <f t="shared" ref="C300:E304" si="28">C308+C317</f>
        <v>4300</v>
      </c>
      <c r="D300" s="5">
        <f>D308+D317</f>
        <v>0</v>
      </c>
      <c r="E300" s="5">
        <f t="shared" si="28"/>
        <v>0</v>
      </c>
      <c r="F300" s="43">
        <f t="shared" si="26"/>
        <v>0</v>
      </c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</row>
    <row r="301" spans="1:35" s="6" customFormat="1" ht="9.75" customHeight="1" x14ac:dyDescent="0.2">
      <c r="A301" s="51"/>
      <c r="B301" s="11" t="s">
        <v>1</v>
      </c>
      <c r="C301" s="5">
        <f t="shared" si="28"/>
        <v>0</v>
      </c>
      <c r="D301" s="5">
        <f t="shared" si="28"/>
        <v>0</v>
      </c>
      <c r="E301" s="5">
        <f t="shared" si="28"/>
        <v>0</v>
      </c>
      <c r="F301" s="43" t="e">
        <f t="shared" si="26"/>
        <v>#DIV/0!</v>
      </c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</row>
    <row r="302" spans="1:35" s="6" customFormat="1" ht="9.75" customHeight="1" x14ac:dyDescent="0.2">
      <c r="A302" s="51"/>
      <c r="B302" s="11" t="s">
        <v>0</v>
      </c>
      <c r="C302" s="5">
        <f t="shared" si="28"/>
        <v>0</v>
      </c>
      <c r="D302" s="5">
        <f t="shared" si="28"/>
        <v>0</v>
      </c>
      <c r="E302" s="5">
        <f t="shared" si="28"/>
        <v>0</v>
      </c>
      <c r="F302" s="43" t="e">
        <f t="shared" si="26"/>
        <v>#DIV/0!</v>
      </c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</row>
    <row r="303" spans="1:35" s="6" customFormat="1" ht="9.75" customHeight="1" x14ac:dyDescent="0.2">
      <c r="A303" s="51"/>
      <c r="B303" s="11" t="s">
        <v>111</v>
      </c>
      <c r="C303" s="5">
        <f t="shared" si="28"/>
        <v>0</v>
      </c>
      <c r="D303" s="5">
        <f t="shared" si="28"/>
        <v>0</v>
      </c>
      <c r="E303" s="5">
        <f t="shared" si="28"/>
        <v>0</v>
      </c>
      <c r="F303" s="43" t="e">
        <f t="shared" si="26"/>
        <v>#DIV/0!</v>
      </c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</row>
    <row r="304" spans="1:35" s="6" customFormat="1" ht="9.75" customHeight="1" x14ac:dyDescent="0.2">
      <c r="A304" s="51"/>
      <c r="B304" s="11" t="s">
        <v>104</v>
      </c>
      <c r="C304" s="5">
        <f t="shared" si="28"/>
        <v>0</v>
      </c>
      <c r="D304" s="5">
        <f t="shared" si="28"/>
        <v>0</v>
      </c>
      <c r="E304" s="5">
        <f t="shared" si="28"/>
        <v>0</v>
      </c>
      <c r="F304" s="43" t="e">
        <f t="shared" si="26"/>
        <v>#DIV/0!</v>
      </c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</row>
    <row r="305" spans="1:35" s="6" customFormat="1" ht="30" customHeight="1" x14ac:dyDescent="0.2">
      <c r="A305" s="53" t="s">
        <v>53</v>
      </c>
      <c r="B305" s="14" t="s">
        <v>190</v>
      </c>
      <c r="C305" s="4"/>
      <c r="D305" s="4"/>
      <c r="E305" s="4"/>
      <c r="F305" s="43" t="e">
        <f t="shared" si="26"/>
        <v>#DIV/0!</v>
      </c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</row>
    <row r="306" spans="1:35" s="6" customFormat="1" ht="9.75" customHeight="1" x14ac:dyDescent="0.2">
      <c r="A306" s="54"/>
      <c r="B306" s="11" t="s">
        <v>4</v>
      </c>
      <c r="C306" s="4">
        <f>SUM(C307:C312)</f>
        <v>1500</v>
      </c>
      <c r="D306" s="4">
        <f>SUM(D307:D312)</f>
        <v>0</v>
      </c>
      <c r="E306" s="4">
        <f>SUM(E307:E312)</f>
        <v>0</v>
      </c>
      <c r="F306" s="43">
        <f t="shared" si="26"/>
        <v>0</v>
      </c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</row>
    <row r="307" spans="1:35" s="6" customFormat="1" ht="9.75" customHeight="1" x14ac:dyDescent="0.2">
      <c r="A307" s="54"/>
      <c r="B307" s="11" t="s">
        <v>3</v>
      </c>
      <c r="C307" s="5">
        <v>0</v>
      </c>
      <c r="D307" s="5">
        <v>0</v>
      </c>
      <c r="E307" s="5">
        <v>0</v>
      </c>
      <c r="F307" s="43" t="e">
        <f t="shared" si="26"/>
        <v>#DIV/0!</v>
      </c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</row>
    <row r="308" spans="1:35" s="6" customFormat="1" ht="9.75" customHeight="1" x14ac:dyDescent="0.2">
      <c r="A308" s="54"/>
      <c r="B308" s="11" t="s">
        <v>2</v>
      </c>
      <c r="C308" s="5">
        <v>1500</v>
      </c>
      <c r="D308" s="5">
        <v>0</v>
      </c>
      <c r="E308" s="5">
        <v>0</v>
      </c>
      <c r="F308" s="43">
        <f t="shared" si="26"/>
        <v>0</v>
      </c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</row>
    <row r="309" spans="1:35" s="6" customFormat="1" ht="9.75" customHeight="1" x14ac:dyDescent="0.2">
      <c r="A309" s="54"/>
      <c r="B309" s="11" t="s">
        <v>1</v>
      </c>
      <c r="C309" s="5">
        <v>0</v>
      </c>
      <c r="D309" s="5">
        <v>0</v>
      </c>
      <c r="E309" s="5">
        <v>0</v>
      </c>
      <c r="F309" s="43" t="e">
        <f t="shared" si="26"/>
        <v>#DIV/0!</v>
      </c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</row>
    <row r="310" spans="1:35" s="6" customFormat="1" ht="9.75" customHeight="1" x14ac:dyDescent="0.2">
      <c r="A310" s="54"/>
      <c r="B310" s="11" t="s">
        <v>0</v>
      </c>
      <c r="C310" s="5">
        <v>0</v>
      </c>
      <c r="D310" s="5">
        <v>0</v>
      </c>
      <c r="E310" s="5">
        <v>0</v>
      </c>
      <c r="F310" s="43" t="e">
        <f t="shared" si="26"/>
        <v>#DIV/0!</v>
      </c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</row>
    <row r="311" spans="1:35" s="6" customFormat="1" ht="9.75" customHeight="1" x14ac:dyDescent="0.2">
      <c r="A311" s="54"/>
      <c r="B311" s="11" t="s">
        <v>111</v>
      </c>
      <c r="C311" s="5">
        <v>0</v>
      </c>
      <c r="D311" s="5">
        <v>0</v>
      </c>
      <c r="E311" s="5">
        <v>0</v>
      </c>
      <c r="F311" s="43" t="e">
        <f t="shared" si="26"/>
        <v>#DIV/0!</v>
      </c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</row>
    <row r="312" spans="1:35" s="6" customFormat="1" ht="9.75" customHeight="1" x14ac:dyDescent="0.2">
      <c r="A312" s="54"/>
      <c r="B312" s="11" t="s">
        <v>104</v>
      </c>
      <c r="C312" s="5">
        <v>0</v>
      </c>
      <c r="D312" s="5">
        <v>0</v>
      </c>
      <c r="E312" s="5">
        <v>0</v>
      </c>
      <c r="F312" s="43" t="e">
        <f t="shared" si="26"/>
        <v>#DIV/0!</v>
      </c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</row>
    <row r="313" spans="1:35" s="6" customFormat="1" ht="9.75" customHeight="1" x14ac:dyDescent="0.2">
      <c r="A313" s="54"/>
      <c r="B313" s="11" t="s">
        <v>113</v>
      </c>
      <c r="C313" s="5">
        <f>C308</f>
        <v>1500</v>
      </c>
      <c r="D313" s="5">
        <f>D308</f>
        <v>0</v>
      </c>
      <c r="E313" s="5">
        <f>E308</f>
        <v>0</v>
      </c>
      <c r="F313" s="43">
        <f t="shared" si="26"/>
        <v>0</v>
      </c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</row>
    <row r="314" spans="1:35" s="6" customFormat="1" ht="29.25" customHeight="1" x14ac:dyDescent="0.2">
      <c r="A314" s="53" t="s">
        <v>221</v>
      </c>
      <c r="B314" s="14" t="s">
        <v>191</v>
      </c>
      <c r="C314" s="4"/>
      <c r="D314" s="4"/>
      <c r="E314" s="4"/>
      <c r="F314" s="43" t="e">
        <f t="shared" si="26"/>
        <v>#DIV/0!</v>
      </c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</row>
    <row r="315" spans="1:35" s="6" customFormat="1" ht="9.75" customHeight="1" x14ac:dyDescent="0.2">
      <c r="A315" s="54"/>
      <c r="B315" s="11" t="s">
        <v>4</v>
      </c>
      <c r="C315" s="4">
        <f>SUM(C316:C321)</f>
        <v>2800</v>
      </c>
      <c r="D315" s="4">
        <f>SUM(D316:D321)</f>
        <v>0</v>
      </c>
      <c r="E315" s="4">
        <f>SUM(E316:E321)</f>
        <v>0</v>
      </c>
      <c r="F315" s="43">
        <f t="shared" si="26"/>
        <v>0</v>
      </c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</row>
    <row r="316" spans="1:35" s="6" customFormat="1" ht="9.75" customHeight="1" x14ac:dyDescent="0.2">
      <c r="A316" s="54"/>
      <c r="B316" s="11" t="s">
        <v>3</v>
      </c>
      <c r="C316" s="5">
        <v>0</v>
      </c>
      <c r="D316" s="5">
        <v>0</v>
      </c>
      <c r="E316" s="5">
        <v>0</v>
      </c>
      <c r="F316" s="43" t="e">
        <f t="shared" si="26"/>
        <v>#DIV/0!</v>
      </c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</row>
    <row r="317" spans="1:35" s="6" customFormat="1" ht="9.75" customHeight="1" x14ac:dyDescent="0.2">
      <c r="A317" s="54"/>
      <c r="B317" s="11" t="s">
        <v>2</v>
      </c>
      <c r="C317" s="5">
        <v>2800</v>
      </c>
      <c r="D317" s="5">
        <v>0</v>
      </c>
      <c r="E317" s="5">
        <v>0</v>
      </c>
      <c r="F317" s="43">
        <f t="shared" si="26"/>
        <v>0</v>
      </c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</row>
    <row r="318" spans="1:35" s="6" customFormat="1" ht="9.75" customHeight="1" x14ac:dyDescent="0.2">
      <c r="A318" s="54"/>
      <c r="B318" s="11" t="s">
        <v>1</v>
      </c>
      <c r="C318" s="5">
        <v>0</v>
      </c>
      <c r="D318" s="5">
        <v>0</v>
      </c>
      <c r="E318" s="5">
        <v>0</v>
      </c>
      <c r="F318" s="43" t="e">
        <f t="shared" si="26"/>
        <v>#DIV/0!</v>
      </c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</row>
    <row r="319" spans="1:35" s="6" customFormat="1" ht="9.75" customHeight="1" x14ac:dyDescent="0.2">
      <c r="A319" s="54"/>
      <c r="B319" s="11" t="s">
        <v>0</v>
      </c>
      <c r="C319" s="5">
        <v>0</v>
      </c>
      <c r="D319" s="5">
        <v>0</v>
      </c>
      <c r="E319" s="5">
        <v>0</v>
      </c>
      <c r="F319" s="43" t="e">
        <f t="shared" si="26"/>
        <v>#DIV/0!</v>
      </c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</row>
    <row r="320" spans="1:35" s="6" customFormat="1" ht="9.75" customHeight="1" x14ac:dyDescent="0.2">
      <c r="A320" s="54"/>
      <c r="B320" s="11" t="s">
        <v>111</v>
      </c>
      <c r="C320" s="5">
        <v>0</v>
      </c>
      <c r="D320" s="5">
        <v>0</v>
      </c>
      <c r="E320" s="5">
        <v>0</v>
      </c>
      <c r="F320" s="43" t="e">
        <f t="shared" si="26"/>
        <v>#DIV/0!</v>
      </c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</row>
    <row r="321" spans="1:35" s="6" customFormat="1" ht="9.75" customHeight="1" x14ac:dyDescent="0.2">
      <c r="A321" s="54"/>
      <c r="B321" s="11" t="s">
        <v>104</v>
      </c>
      <c r="C321" s="5">
        <v>0</v>
      </c>
      <c r="D321" s="5">
        <v>0</v>
      </c>
      <c r="E321" s="5">
        <v>0</v>
      </c>
      <c r="F321" s="43" t="e">
        <f t="shared" si="26"/>
        <v>#DIV/0!</v>
      </c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</row>
    <row r="322" spans="1:35" s="6" customFormat="1" ht="9.75" customHeight="1" x14ac:dyDescent="0.2">
      <c r="A322" s="54"/>
      <c r="B322" s="11" t="s">
        <v>113</v>
      </c>
      <c r="C322" s="5">
        <f>C317</f>
        <v>2800</v>
      </c>
      <c r="D322" s="5">
        <f>D317</f>
        <v>0</v>
      </c>
      <c r="E322" s="5">
        <f>E317</f>
        <v>0</v>
      </c>
      <c r="F322" s="43">
        <f t="shared" si="26"/>
        <v>0</v>
      </c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</row>
    <row r="323" spans="1:35" s="6" customFormat="1" ht="11.25" customHeight="1" x14ac:dyDescent="0.2">
      <c r="A323" s="61" t="s">
        <v>175</v>
      </c>
      <c r="B323" s="61"/>
      <c r="C323" s="61"/>
      <c r="D323" s="61"/>
      <c r="E323" s="61"/>
      <c r="F323" s="43" t="e">
        <f t="shared" si="26"/>
        <v>#DIV/0!</v>
      </c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</row>
    <row r="324" spans="1:35" s="6" customFormat="1" ht="10.5" customHeight="1" x14ac:dyDescent="0.2">
      <c r="A324" s="62"/>
      <c r="B324" s="11" t="s">
        <v>112</v>
      </c>
      <c r="C324" s="25">
        <f>SUM(C325:C330)</f>
        <v>268994.37699999998</v>
      </c>
      <c r="D324" s="25">
        <f>SUM(D325:D330)</f>
        <v>44499.336400423505</v>
      </c>
      <c r="E324" s="25">
        <f>SUM(E325:E330)</f>
        <v>44499.336400423505</v>
      </c>
      <c r="F324" s="43">
        <f t="shared" si="26"/>
        <v>0.16542850038989293</v>
      </c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</row>
    <row r="325" spans="1:35" s="6" customFormat="1" ht="10.5" customHeight="1" x14ac:dyDescent="0.2">
      <c r="A325" s="62"/>
      <c r="B325" s="11" t="s">
        <v>3</v>
      </c>
      <c r="C325" s="32">
        <f t="shared" ref="C325:E329" si="29">C333+C342</f>
        <v>64906.377</v>
      </c>
      <c r="D325" s="32">
        <f t="shared" si="29"/>
        <v>9718.2636899999998</v>
      </c>
      <c r="E325" s="32">
        <f t="shared" si="29"/>
        <v>9718.2636899999998</v>
      </c>
      <c r="F325" s="43">
        <f t="shared" si="26"/>
        <v>0.14972740952711011</v>
      </c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</row>
    <row r="326" spans="1:35" s="6" customFormat="1" ht="10.5" customHeight="1" x14ac:dyDescent="0.2">
      <c r="A326" s="62"/>
      <c r="B326" s="11" t="s">
        <v>2</v>
      </c>
      <c r="C326" s="32">
        <f t="shared" si="29"/>
        <v>134545</v>
      </c>
      <c r="D326" s="32">
        <f t="shared" si="29"/>
        <v>23557.075639999999</v>
      </c>
      <c r="E326" s="32">
        <f t="shared" si="29"/>
        <v>23557.075639999999</v>
      </c>
      <c r="F326" s="43">
        <f t="shared" si="26"/>
        <v>0.17508696451001524</v>
      </c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</row>
    <row r="327" spans="1:35" s="6" customFormat="1" ht="10.5" customHeight="1" x14ac:dyDescent="0.2">
      <c r="A327" s="62"/>
      <c r="B327" s="11" t="s">
        <v>1</v>
      </c>
      <c r="C327" s="32">
        <f t="shared" si="29"/>
        <v>0</v>
      </c>
      <c r="D327" s="32">
        <f t="shared" si="29"/>
        <v>0</v>
      </c>
      <c r="E327" s="32">
        <f t="shared" si="29"/>
        <v>0</v>
      </c>
      <c r="F327" s="43" t="e">
        <f t="shared" si="26"/>
        <v>#DIV/0!</v>
      </c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</row>
    <row r="328" spans="1:35" s="6" customFormat="1" ht="10.5" customHeight="1" x14ac:dyDescent="0.2">
      <c r="A328" s="62"/>
      <c r="B328" s="11" t="s">
        <v>0</v>
      </c>
      <c r="C328" s="32">
        <f t="shared" si="29"/>
        <v>0</v>
      </c>
      <c r="D328" s="32">
        <f t="shared" si="29"/>
        <v>0</v>
      </c>
      <c r="E328" s="32">
        <f t="shared" si="29"/>
        <v>0</v>
      </c>
      <c r="F328" s="43" t="e">
        <f t="shared" si="26"/>
        <v>#DIV/0!</v>
      </c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</row>
    <row r="329" spans="1:35" s="6" customFormat="1" ht="10.5" customHeight="1" x14ac:dyDescent="0.2">
      <c r="A329" s="62"/>
      <c r="B329" s="11" t="s">
        <v>111</v>
      </c>
      <c r="C329" s="32">
        <f t="shared" si="29"/>
        <v>0</v>
      </c>
      <c r="D329" s="32">
        <f t="shared" si="29"/>
        <v>0</v>
      </c>
      <c r="E329" s="32">
        <f t="shared" si="29"/>
        <v>0</v>
      </c>
      <c r="F329" s="43" t="e">
        <f t="shared" si="26"/>
        <v>#DIV/0!</v>
      </c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</row>
    <row r="330" spans="1:35" s="6" customFormat="1" ht="10.5" customHeight="1" x14ac:dyDescent="0.2">
      <c r="A330" s="62"/>
      <c r="B330" s="11" t="s">
        <v>104</v>
      </c>
      <c r="C330" s="32">
        <f>C338+C347</f>
        <v>69543</v>
      </c>
      <c r="D330" s="32">
        <f>D338+D347</f>
        <v>11223.997070423506</v>
      </c>
      <c r="E330" s="32">
        <f>E338+E347</f>
        <v>11223.997070423506</v>
      </c>
      <c r="F330" s="43">
        <f t="shared" si="26"/>
        <v>0.16139650389576959</v>
      </c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</row>
    <row r="331" spans="1:35" s="6" customFormat="1" ht="21.75" customHeight="1" x14ac:dyDescent="0.2">
      <c r="A331" s="51" t="s">
        <v>52</v>
      </c>
      <c r="B331" s="14" t="s">
        <v>174</v>
      </c>
      <c r="C331" s="5"/>
      <c r="D331" s="5"/>
      <c r="E331" s="5"/>
      <c r="F331" s="43" t="e">
        <f t="shared" si="26"/>
        <v>#DIV/0!</v>
      </c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</row>
    <row r="332" spans="1:35" s="6" customFormat="1" ht="9.75" customHeight="1" x14ac:dyDescent="0.2">
      <c r="A332" s="51"/>
      <c r="B332" s="11" t="s">
        <v>4</v>
      </c>
      <c r="C332" s="4">
        <f>SUM(C333:C338)</f>
        <v>82451.377000000008</v>
      </c>
      <c r="D332" s="4">
        <f t="shared" ref="D332:E332" si="30">SUM(D333:D338)</f>
        <v>11299.929769999999</v>
      </c>
      <c r="E332" s="4">
        <f t="shared" si="30"/>
        <v>11299.929769999999</v>
      </c>
      <c r="F332" s="43">
        <f t="shared" si="26"/>
        <v>0.13704961858914738</v>
      </c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</row>
    <row r="333" spans="1:35" s="6" customFormat="1" ht="9.75" customHeight="1" x14ac:dyDescent="0.2">
      <c r="A333" s="51"/>
      <c r="B333" s="11" t="s">
        <v>3</v>
      </c>
      <c r="C333" s="5">
        <f>4820.377+60086</f>
        <v>64906.377</v>
      </c>
      <c r="D333" s="5">
        <v>9718.2636899999998</v>
      </c>
      <c r="E333" s="5">
        <v>9718.2636899999998</v>
      </c>
      <c r="F333" s="43">
        <f t="shared" si="26"/>
        <v>0.14972740952711011</v>
      </c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</row>
    <row r="334" spans="1:35" s="6" customFormat="1" ht="9.75" customHeight="1" x14ac:dyDescent="0.2">
      <c r="A334" s="51"/>
      <c r="B334" s="11" t="s">
        <v>2</v>
      </c>
      <c r="C334" s="5">
        <v>17545</v>
      </c>
      <c r="D334" s="5">
        <f>1581.66608</f>
        <v>1581.66608</v>
      </c>
      <c r="E334" s="5">
        <f>1581.66608</f>
        <v>1581.66608</v>
      </c>
      <c r="F334" s="43">
        <f t="shared" ref="F334:F397" si="31">E334/C334</f>
        <v>9.014910686805358E-2</v>
      </c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</row>
    <row r="335" spans="1:35" s="6" customFormat="1" ht="9.75" customHeight="1" x14ac:dyDescent="0.2">
      <c r="A335" s="51"/>
      <c r="B335" s="11" t="s">
        <v>1</v>
      </c>
      <c r="C335" s="5">
        <v>0</v>
      </c>
      <c r="D335" s="5">
        <v>0</v>
      </c>
      <c r="E335" s="5">
        <v>0</v>
      </c>
      <c r="F335" s="43" t="e">
        <f t="shared" si="31"/>
        <v>#DIV/0!</v>
      </c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</row>
    <row r="336" spans="1:35" s="6" customFormat="1" ht="9.75" customHeight="1" x14ac:dyDescent="0.2">
      <c r="A336" s="51"/>
      <c r="B336" s="11" t="s">
        <v>0</v>
      </c>
      <c r="C336" s="5">
        <v>0</v>
      </c>
      <c r="D336" s="5">
        <v>0</v>
      </c>
      <c r="E336" s="5">
        <v>0</v>
      </c>
      <c r="F336" s="43" t="e">
        <f t="shared" si="31"/>
        <v>#DIV/0!</v>
      </c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</row>
    <row r="337" spans="1:35" s="6" customFormat="1" ht="9.75" customHeight="1" x14ac:dyDescent="0.2">
      <c r="A337" s="51"/>
      <c r="B337" s="11" t="s">
        <v>111</v>
      </c>
      <c r="C337" s="5">
        <v>0</v>
      </c>
      <c r="D337" s="5">
        <v>0</v>
      </c>
      <c r="E337" s="5">
        <v>0</v>
      </c>
      <c r="F337" s="43" t="e">
        <f t="shared" si="31"/>
        <v>#DIV/0!</v>
      </c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</row>
    <row r="338" spans="1:35" s="6" customFormat="1" ht="9.75" customHeight="1" x14ac:dyDescent="0.2">
      <c r="A338" s="51"/>
      <c r="B338" s="11" t="s">
        <v>104</v>
      </c>
      <c r="C338" s="5">
        <v>0</v>
      </c>
      <c r="D338" s="5">
        <v>0</v>
      </c>
      <c r="E338" s="5">
        <v>0</v>
      </c>
      <c r="F338" s="43" t="e">
        <f t="shared" si="31"/>
        <v>#DIV/0!</v>
      </c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</row>
    <row r="339" spans="1:35" s="6" customFormat="1" ht="9.75" customHeight="1" x14ac:dyDescent="0.2">
      <c r="A339" s="51"/>
      <c r="B339" s="11" t="s">
        <v>114</v>
      </c>
      <c r="C339" s="5">
        <f>C333+C334</f>
        <v>82451.377000000008</v>
      </c>
      <c r="D339" s="5">
        <f t="shared" ref="D339:E339" si="32">D333+D334</f>
        <v>11299.929769999999</v>
      </c>
      <c r="E339" s="5">
        <f t="shared" si="32"/>
        <v>11299.929769999999</v>
      </c>
      <c r="F339" s="43">
        <f t="shared" si="31"/>
        <v>0.13704961858914738</v>
      </c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</row>
    <row r="340" spans="1:35" s="6" customFormat="1" ht="21" customHeight="1" x14ac:dyDescent="0.2">
      <c r="A340" s="53" t="s">
        <v>51</v>
      </c>
      <c r="B340" s="14" t="s">
        <v>173</v>
      </c>
      <c r="C340" s="5"/>
      <c r="D340" s="5"/>
      <c r="E340" s="5"/>
      <c r="F340" s="43" t="e">
        <f t="shared" si="31"/>
        <v>#DIV/0!</v>
      </c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</row>
    <row r="341" spans="1:35" s="6" customFormat="1" ht="10.5" customHeight="1" x14ac:dyDescent="0.2">
      <c r="A341" s="54"/>
      <c r="B341" s="11" t="s">
        <v>4</v>
      </c>
      <c r="C341" s="4">
        <f>SUM(C342:C347)</f>
        <v>186543</v>
      </c>
      <c r="D341" s="4">
        <f>SUM(D342:D347)</f>
        <v>33199.406630423502</v>
      </c>
      <c r="E341" s="4">
        <f>SUM(E342:E347)</f>
        <v>33199.406630423502</v>
      </c>
      <c r="F341" s="43">
        <f t="shared" si="31"/>
        <v>0.1779718704557314</v>
      </c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</row>
    <row r="342" spans="1:35" s="6" customFormat="1" ht="10.5" customHeight="1" x14ac:dyDescent="0.2">
      <c r="A342" s="54"/>
      <c r="B342" s="11" t="s">
        <v>3</v>
      </c>
      <c r="C342" s="5">
        <f t="shared" ref="C342:E347" si="33">C351+C360</f>
        <v>0</v>
      </c>
      <c r="D342" s="5">
        <f t="shared" si="33"/>
        <v>0</v>
      </c>
      <c r="E342" s="5">
        <f t="shared" si="33"/>
        <v>0</v>
      </c>
      <c r="F342" s="43" t="e">
        <f t="shared" si="31"/>
        <v>#DIV/0!</v>
      </c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</row>
    <row r="343" spans="1:35" s="6" customFormat="1" ht="10.5" customHeight="1" x14ac:dyDescent="0.2">
      <c r="A343" s="54"/>
      <c r="B343" s="11" t="s">
        <v>2</v>
      </c>
      <c r="C343" s="5">
        <f t="shared" si="33"/>
        <v>117000</v>
      </c>
      <c r="D343" s="5">
        <f t="shared" si="33"/>
        <v>21975.40956</v>
      </c>
      <c r="E343" s="5">
        <f t="shared" si="33"/>
        <v>21975.40956</v>
      </c>
      <c r="F343" s="43">
        <f t="shared" si="31"/>
        <v>0.18782401333333335</v>
      </c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</row>
    <row r="344" spans="1:35" s="6" customFormat="1" ht="10.5" customHeight="1" x14ac:dyDescent="0.2">
      <c r="A344" s="54"/>
      <c r="B344" s="11" t="s">
        <v>1</v>
      </c>
      <c r="C344" s="5">
        <f t="shared" si="33"/>
        <v>0</v>
      </c>
      <c r="D344" s="5">
        <f t="shared" si="33"/>
        <v>0</v>
      </c>
      <c r="E344" s="5">
        <f t="shared" si="33"/>
        <v>0</v>
      </c>
      <c r="F344" s="43" t="e">
        <f t="shared" si="31"/>
        <v>#DIV/0!</v>
      </c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</row>
    <row r="345" spans="1:35" s="6" customFormat="1" ht="10.5" customHeight="1" x14ac:dyDescent="0.2">
      <c r="A345" s="54"/>
      <c r="B345" s="11" t="s">
        <v>0</v>
      </c>
      <c r="C345" s="5">
        <f t="shared" si="33"/>
        <v>0</v>
      </c>
      <c r="D345" s="5">
        <f t="shared" si="33"/>
        <v>0</v>
      </c>
      <c r="E345" s="5">
        <f t="shared" si="33"/>
        <v>0</v>
      </c>
      <c r="F345" s="43" t="e">
        <f t="shared" si="31"/>
        <v>#DIV/0!</v>
      </c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</row>
    <row r="346" spans="1:35" s="6" customFormat="1" ht="10.5" customHeight="1" x14ac:dyDescent="0.2">
      <c r="A346" s="54"/>
      <c r="B346" s="11" t="s">
        <v>111</v>
      </c>
      <c r="C346" s="5">
        <f t="shared" si="33"/>
        <v>0</v>
      </c>
      <c r="D346" s="5">
        <f t="shared" si="33"/>
        <v>0</v>
      </c>
      <c r="E346" s="5">
        <f t="shared" si="33"/>
        <v>0</v>
      </c>
      <c r="F346" s="43" t="e">
        <f t="shared" si="31"/>
        <v>#DIV/0!</v>
      </c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</row>
    <row r="347" spans="1:35" s="6" customFormat="1" ht="10.5" customHeight="1" x14ac:dyDescent="0.2">
      <c r="A347" s="54"/>
      <c r="B347" s="11" t="s">
        <v>104</v>
      </c>
      <c r="C347" s="5">
        <f t="shared" si="33"/>
        <v>69543</v>
      </c>
      <c r="D347" s="5">
        <f t="shared" si="33"/>
        <v>11223.997070423506</v>
      </c>
      <c r="E347" s="5">
        <f t="shared" si="33"/>
        <v>11223.997070423506</v>
      </c>
      <c r="F347" s="43">
        <f t="shared" si="31"/>
        <v>0.16139650389576959</v>
      </c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</row>
    <row r="348" spans="1:35" s="6" customFormat="1" ht="39" x14ac:dyDescent="0.2">
      <c r="A348" s="55"/>
      <c r="B348" s="11" t="s">
        <v>240</v>
      </c>
      <c r="C348" s="5"/>
      <c r="D348" s="5"/>
      <c r="E348" s="5"/>
      <c r="F348" s="43" t="e">
        <f t="shared" si="31"/>
        <v>#DIV/0!</v>
      </c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</row>
    <row r="349" spans="1:35" s="6" customFormat="1" ht="39" customHeight="1" x14ac:dyDescent="0.2">
      <c r="A349" s="51" t="s">
        <v>50</v>
      </c>
      <c r="B349" s="14" t="s">
        <v>133</v>
      </c>
      <c r="C349" s="28"/>
      <c r="D349" s="28"/>
      <c r="E349" s="4"/>
      <c r="F349" s="43" t="e">
        <f t="shared" si="31"/>
        <v>#DIV/0!</v>
      </c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</row>
    <row r="350" spans="1:35" s="6" customFormat="1" ht="9.75" customHeight="1" x14ac:dyDescent="0.2">
      <c r="A350" s="51"/>
      <c r="B350" s="11" t="s">
        <v>4</v>
      </c>
      <c r="C350" s="4">
        <f>SUM(C351:C356)</f>
        <v>146543</v>
      </c>
      <c r="D350" s="4">
        <f>SUM(D351:D356)</f>
        <v>33199.406630423502</v>
      </c>
      <c r="E350" s="4">
        <f>SUM(E351:E356)</f>
        <v>33199.406630423502</v>
      </c>
      <c r="F350" s="43">
        <f t="shared" si="31"/>
        <v>0.22655061402061855</v>
      </c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</row>
    <row r="351" spans="1:35" s="6" customFormat="1" ht="10.5" customHeight="1" x14ac:dyDescent="0.2">
      <c r="A351" s="51"/>
      <c r="B351" s="11" t="s">
        <v>3</v>
      </c>
      <c r="C351" s="5">
        <v>0</v>
      </c>
      <c r="D351" s="5">
        <v>0</v>
      </c>
      <c r="E351" s="5">
        <v>0</v>
      </c>
      <c r="F351" s="43" t="e">
        <f t="shared" si="31"/>
        <v>#DIV/0!</v>
      </c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</row>
    <row r="352" spans="1:35" s="6" customFormat="1" ht="10.5" customHeight="1" x14ac:dyDescent="0.2">
      <c r="A352" s="51"/>
      <c r="B352" s="11" t="s">
        <v>2</v>
      </c>
      <c r="C352" s="5">
        <v>97000</v>
      </c>
      <c r="D352" s="5">
        <v>21975.40956</v>
      </c>
      <c r="E352" s="5">
        <v>21975.40956</v>
      </c>
      <c r="F352" s="43">
        <f t="shared" si="31"/>
        <v>0.22655061402061855</v>
      </c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</row>
    <row r="353" spans="1:35" s="6" customFormat="1" ht="10.5" customHeight="1" x14ac:dyDescent="0.2">
      <c r="A353" s="51"/>
      <c r="B353" s="11" t="s">
        <v>1</v>
      </c>
      <c r="C353" s="5">
        <v>0</v>
      </c>
      <c r="D353" s="5">
        <v>0</v>
      </c>
      <c r="E353" s="5">
        <v>0</v>
      </c>
      <c r="F353" s="43" t="e">
        <f t="shared" si="31"/>
        <v>#DIV/0!</v>
      </c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</row>
    <row r="354" spans="1:35" s="6" customFormat="1" ht="10.5" customHeight="1" x14ac:dyDescent="0.2">
      <c r="A354" s="51"/>
      <c r="B354" s="11" t="s">
        <v>0</v>
      </c>
      <c r="C354" s="5">
        <v>0</v>
      </c>
      <c r="D354" s="5">
        <v>0</v>
      </c>
      <c r="E354" s="5">
        <v>0</v>
      </c>
      <c r="F354" s="43" t="e">
        <f t="shared" si="31"/>
        <v>#DIV/0!</v>
      </c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</row>
    <row r="355" spans="1:35" s="6" customFormat="1" ht="10.5" customHeight="1" x14ac:dyDescent="0.2">
      <c r="A355" s="51"/>
      <c r="B355" s="11" t="s">
        <v>111</v>
      </c>
      <c r="C355" s="5">
        <v>0</v>
      </c>
      <c r="D355" s="5">
        <v>0</v>
      </c>
      <c r="E355" s="5">
        <v>0</v>
      </c>
      <c r="F355" s="43" t="e">
        <f t="shared" si="31"/>
        <v>#DIV/0!</v>
      </c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</row>
    <row r="356" spans="1:35" s="6" customFormat="1" ht="10.5" customHeight="1" x14ac:dyDescent="0.2">
      <c r="A356" s="51"/>
      <c r="B356" s="11" t="s">
        <v>104</v>
      </c>
      <c r="C356" s="5">
        <v>49543</v>
      </c>
      <c r="D356" s="5">
        <f>C356/C352*D352</f>
        <v>11223.997070423506</v>
      </c>
      <c r="E356" s="5">
        <f>D356/D352*E352</f>
        <v>11223.997070423506</v>
      </c>
      <c r="F356" s="43">
        <f t="shared" si="31"/>
        <v>0.22655061402061857</v>
      </c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</row>
    <row r="357" spans="1:35" s="6" customFormat="1" ht="11.25" customHeight="1" x14ac:dyDescent="0.2">
      <c r="A357" s="51"/>
      <c r="B357" s="11" t="s">
        <v>113</v>
      </c>
      <c r="C357" s="5">
        <f>C352</f>
        <v>97000</v>
      </c>
      <c r="D357" s="5">
        <f>D352</f>
        <v>21975.40956</v>
      </c>
      <c r="E357" s="5">
        <f>E352</f>
        <v>21975.40956</v>
      </c>
      <c r="F357" s="43">
        <f t="shared" si="31"/>
        <v>0.22655061402061855</v>
      </c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</row>
    <row r="358" spans="1:35" s="6" customFormat="1" ht="35.25" customHeight="1" x14ac:dyDescent="0.2">
      <c r="A358" s="51" t="s">
        <v>49</v>
      </c>
      <c r="B358" s="14" t="s">
        <v>134</v>
      </c>
      <c r="C358" s="4"/>
      <c r="D358" s="4"/>
      <c r="E358" s="4"/>
      <c r="F358" s="43" t="e">
        <f t="shared" si="31"/>
        <v>#DIV/0!</v>
      </c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</row>
    <row r="359" spans="1:35" s="6" customFormat="1" ht="10.5" customHeight="1" x14ac:dyDescent="0.2">
      <c r="A359" s="51"/>
      <c r="B359" s="11" t="s">
        <v>4</v>
      </c>
      <c r="C359" s="4">
        <f>SUM(C360:C365)</f>
        <v>40000</v>
      </c>
      <c r="D359" s="4">
        <f>SUM(D360:D365)</f>
        <v>0</v>
      </c>
      <c r="E359" s="4">
        <f>SUM(E360:E365)</f>
        <v>0</v>
      </c>
      <c r="F359" s="43">
        <f t="shared" si="31"/>
        <v>0</v>
      </c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</row>
    <row r="360" spans="1:35" s="6" customFormat="1" ht="10.5" customHeight="1" x14ac:dyDescent="0.2">
      <c r="A360" s="51"/>
      <c r="B360" s="11" t="s">
        <v>3</v>
      </c>
      <c r="C360" s="5">
        <v>0</v>
      </c>
      <c r="D360" s="5">
        <v>0</v>
      </c>
      <c r="E360" s="5">
        <v>0</v>
      </c>
      <c r="F360" s="43" t="e">
        <f t="shared" si="31"/>
        <v>#DIV/0!</v>
      </c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</row>
    <row r="361" spans="1:35" s="6" customFormat="1" ht="10.5" customHeight="1" x14ac:dyDescent="0.2">
      <c r="A361" s="51"/>
      <c r="B361" s="11" t="s">
        <v>2</v>
      </c>
      <c r="C361" s="5">
        <v>20000</v>
      </c>
      <c r="D361" s="5">
        <v>0</v>
      </c>
      <c r="E361" s="5">
        <v>0</v>
      </c>
      <c r="F361" s="43">
        <f t="shared" si="31"/>
        <v>0</v>
      </c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</row>
    <row r="362" spans="1:35" s="6" customFormat="1" ht="10.5" customHeight="1" x14ac:dyDescent="0.2">
      <c r="A362" s="51"/>
      <c r="B362" s="11" t="s">
        <v>1</v>
      </c>
      <c r="C362" s="5">
        <v>0</v>
      </c>
      <c r="D362" s="5">
        <v>0</v>
      </c>
      <c r="E362" s="5">
        <v>0</v>
      </c>
      <c r="F362" s="43" t="e">
        <f t="shared" si="31"/>
        <v>#DIV/0!</v>
      </c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</row>
    <row r="363" spans="1:35" s="6" customFormat="1" ht="10.5" customHeight="1" x14ac:dyDescent="0.2">
      <c r="A363" s="51"/>
      <c r="B363" s="11" t="s">
        <v>0</v>
      </c>
      <c r="C363" s="5">
        <v>0</v>
      </c>
      <c r="D363" s="5">
        <v>0</v>
      </c>
      <c r="E363" s="5">
        <v>0</v>
      </c>
      <c r="F363" s="43" t="e">
        <f t="shared" si="31"/>
        <v>#DIV/0!</v>
      </c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</row>
    <row r="364" spans="1:35" s="6" customFormat="1" ht="10.5" customHeight="1" x14ac:dyDescent="0.2">
      <c r="A364" s="51"/>
      <c r="B364" s="11" t="s">
        <v>111</v>
      </c>
      <c r="C364" s="5">
        <v>0</v>
      </c>
      <c r="D364" s="5">
        <v>0</v>
      </c>
      <c r="E364" s="5">
        <v>0</v>
      </c>
      <c r="F364" s="43" t="e">
        <f t="shared" si="31"/>
        <v>#DIV/0!</v>
      </c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</row>
    <row r="365" spans="1:35" s="6" customFormat="1" ht="12.75" customHeight="1" x14ac:dyDescent="0.2">
      <c r="A365" s="51"/>
      <c r="B365" s="11" t="s">
        <v>104</v>
      </c>
      <c r="C365" s="5">
        <v>20000</v>
      </c>
      <c r="D365" s="5">
        <v>0</v>
      </c>
      <c r="E365" s="5">
        <v>0</v>
      </c>
      <c r="F365" s="43">
        <f t="shared" si="31"/>
        <v>0</v>
      </c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</row>
    <row r="366" spans="1:35" s="6" customFormat="1" ht="12.75" customHeight="1" x14ac:dyDescent="0.2">
      <c r="A366" s="51"/>
      <c r="B366" s="11" t="s">
        <v>113</v>
      </c>
      <c r="C366" s="5">
        <f>C361</f>
        <v>20000</v>
      </c>
      <c r="D366" s="5">
        <f>D361</f>
        <v>0</v>
      </c>
      <c r="E366" s="5">
        <f>E361</f>
        <v>0</v>
      </c>
      <c r="F366" s="43">
        <f t="shared" si="31"/>
        <v>0</v>
      </c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</row>
    <row r="367" spans="1:35" s="6" customFormat="1" ht="9.75" customHeight="1" x14ac:dyDescent="0.2">
      <c r="A367" s="61" t="s">
        <v>48</v>
      </c>
      <c r="B367" s="61"/>
      <c r="C367" s="61"/>
      <c r="D367" s="61"/>
      <c r="E367" s="61"/>
      <c r="F367" s="43" t="e">
        <f t="shared" si="31"/>
        <v>#DIV/0!</v>
      </c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</row>
    <row r="368" spans="1:35" s="6" customFormat="1" ht="10.5" customHeight="1" x14ac:dyDescent="0.2">
      <c r="A368" s="62"/>
      <c r="B368" s="11" t="s">
        <v>112</v>
      </c>
      <c r="C368" s="25">
        <f>SUM(C369:C374)</f>
        <v>170258.59999999998</v>
      </c>
      <c r="D368" s="25">
        <f>SUM(D369:D374)</f>
        <v>11136.475259999999</v>
      </c>
      <c r="E368" s="25">
        <f>SUM(E369:E374)</f>
        <v>11136.475259999999</v>
      </c>
      <c r="F368" s="43">
        <f t="shared" si="31"/>
        <v>6.5409179095798978E-2</v>
      </c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</row>
    <row r="369" spans="1:35" s="6" customFormat="1" ht="10.5" customHeight="1" x14ac:dyDescent="0.2">
      <c r="A369" s="62"/>
      <c r="B369" s="11" t="s">
        <v>3</v>
      </c>
      <c r="C369" s="25">
        <f t="shared" ref="C369:E374" si="34">C377+C402+C427</f>
        <v>7605.8</v>
      </c>
      <c r="D369" s="25">
        <f t="shared" si="34"/>
        <v>7605.8</v>
      </c>
      <c r="E369" s="25">
        <f t="shared" si="34"/>
        <v>7605.8</v>
      </c>
      <c r="F369" s="43">
        <f t="shared" si="31"/>
        <v>1</v>
      </c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</row>
    <row r="370" spans="1:35" s="6" customFormat="1" ht="10.5" customHeight="1" x14ac:dyDescent="0.2">
      <c r="A370" s="62"/>
      <c r="B370" s="11" t="s">
        <v>2</v>
      </c>
      <c r="C370" s="25">
        <f t="shared" si="34"/>
        <v>124027.79999999999</v>
      </c>
      <c r="D370" s="25">
        <f t="shared" si="34"/>
        <v>3530.67526</v>
      </c>
      <c r="E370" s="25">
        <f t="shared" si="34"/>
        <v>3530.67526</v>
      </c>
      <c r="F370" s="43">
        <f t="shared" si="31"/>
        <v>2.8466805506507414E-2</v>
      </c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</row>
    <row r="371" spans="1:35" s="6" customFormat="1" ht="10.5" customHeight="1" x14ac:dyDescent="0.2">
      <c r="A371" s="62"/>
      <c r="B371" s="11" t="s">
        <v>1</v>
      </c>
      <c r="C371" s="25">
        <f t="shared" si="34"/>
        <v>422.3</v>
      </c>
      <c r="D371" s="25">
        <f t="shared" si="34"/>
        <v>0</v>
      </c>
      <c r="E371" s="25">
        <f t="shared" si="34"/>
        <v>0</v>
      </c>
      <c r="F371" s="43">
        <f t="shared" si="31"/>
        <v>0</v>
      </c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</row>
    <row r="372" spans="1:35" s="6" customFormat="1" ht="10.5" customHeight="1" x14ac:dyDescent="0.2">
      <c r="A372" s="62"/>
      <c r="B372" s="11" t="s">
        <v>0</v>
      </c>
      <c r="C372" s="25">
        <f t="shared" si="34"/>
        <v>0</v>
      </c>
      <c r="D372" s="25">
        <f t="shared" si="34"/>
        <v>0</v>
      </c>
      <c r="E372" s="25">
        <f t="shared" si="34"/>
        <v>0</v>
      </c>
      <c r="F372" s="43" t="e">
        <f t="shared" si="31"/>
        <v>#DIV/0!</v>
      </c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</row>
    <row r="373" spans="1:35" s="6" customFormat="1" ht="10.5" customHeight="1" x14ac:dyDescent="0.2">
      <c r="A373" s="62"/>
      <c r="B373" s="11" t="s">
        <v>111</v>
      </c>
      <c r="C373" s="25">
        <f t="shared" si="34"/>
        <v>0</v>
      </c>
      <c r="D373" s="25">
        <f t="shared" si="34"/>
        <v>0</v>
      </c>
      <c r="E373" s="25">
        <f t="shared" si="34"/>
        <v>0</v>
      </c>
      <c r="F373" s="43" t="e">
        <f t="shared" si="31"/>
        <v>#DIV/0!</v>
      </c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</row>
    <row r="374" spans="1:35" s="6" customFormat="1" ht="10.5" customHeight="1" x14ac:dyDescent="0.2">
      <c r="A374" s="62"/>
      <c r="B374" s="11" t="s">
        <v>104</v>
      </c>
      <c r="C374" s="25">
        <f t="shared" si="34"/>
        <v>38202.699999999997</v>
      </c>
      <c r="D374" s="25">
        <f t="shared" si="34"/>
        <v>0</v>
      </c>
      <c r="E374" s="25">
        <f t="shared" si="34"/>
        <v>0</v>
      </c>
      <c r="F374" s="43">
        <f t="shared" si="31"/>
        <v>0</v>
      </c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</row>
    <row r="375" spans="1:35" s="6" customFormat="1" ht="31.5" customHeight="1" x14ac:dyDescent="0.2">
      <c r="A375" s="53" t="s">
        <v>47</v>
      </c>
      <c r="B375" s="12" t="s">
        <v>172</v>
      </c>
      <c r="C375" s="4"/>
      <c r="D375" s="4"/>
      <c r="E375" s="4"/>
      <c r="F375" s="43" t="e">
        <f t="shared" si="31"/>
        <v>#DIV/0!</v>
      </c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</row>
    <row r="376" spans="1:35" s="6" customFormat="1" ht="10.5" customHeight="1" x14ac:dyDescent="0.2">
      <c r="A376" s="54"/>
      <c r="B376" s="11" t="s">
        <v>4</v>
      </c>
      <c r="C376" s="4">
        <f>SUM(C377:C382)</f>
        <v>80022.8</v>
      </c>
      <c r="D376" s="4">
        <f>SUM(D377:D382)</f>
        <v>11136.475259999999</v>
      </c>
      <c r="E376" s="4">
        <f>SUM(E377:E382)</f>
        <v>11136.475259999999</v>
      </c>
      <c r="F376" s="43">
        <f t="shared" si="31"/>
        <v>0.13916627836066719</v>
      </c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</row>
    <row r="377" spans="1:35" s="6" customFormat="1" ht="10.5" customHeight="1" x14ac:dyDescent="0.2">
      <c r="A377" s="54"/>
      <c r="B377" s="11" t="s">
        <v>3</v>
      </c>
      <c r="C377" s="4">
        <f t="shared" ref="C377:E382" si="35">C386+C394</f>
        <v>7605.8</v>
      </c>
      <c r="D377" s="4">
        <f t="shared" si="35"/>
        <v>7605.8</v>
      </c>
      <c r="E377" s="4">
        <f t="shared" si="35"/>
        <v>7605.8</v>
      </c>
      <c r="F377" s="43">
        <f t="shared" si="31"/>
        <v>1</v>
      </c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</row>
    <row r="378" spans="1:35" s="6" customFormat="1" ht="10.5" customHeight="1" x14ac:dyDescent="0.2">
      <c r="A378" s="54"/>
      <c r="B378" s="11" t="s">
        <v>2</v>
      </c>
      <c r="C378" s="4">
        <f t="shared" si="35"/>
        <v>34616</v>
      </c>
      <c r="D378" s="4">
        <f t="shared" si="35"/>
        <v>3530.67526</v>
      </c>
      <c r="E378" s="4">
        <f t="shared" si="35"/>
        <v>3530.67526</v>
      </c>
      <c r="F378" s="43">
        <f t="shared" si="31"/>
        <v>0.10199547203605269</v>
      </c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</row>
    <row r="379" spans="1:35" s="6" customFormat="1" ht="10.5" customHeight="1" x14ac:dyDescent="0.2">
      <c r="A379" s="54"/>
      <c r="B379" s="11" t="s">
        <v>1</v>
      </c>
      <c r="C379" s="4">
        <f t="shared" si="35"/>
        <v>0</v>
      </c>
      <c r="D379" s="4">
        <f t="shared" si="35"/>
        <v>0</v>
      </c>
      <c r="E379" s="4">
        <f t="shared" si="35"/>
        <v>0</v>
      </c>
      <c r="F379" s="43" t="e">
        <f t="shared" si="31"/>
        <v>#DIV/0!</v>
      </c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</row>
    <row r="380" spans="1:35" s="6" customFormat="1" ht="10.5" customHeight="1" x14ac:dyDescent="0.2">
      <c r="A380" s="54"/>
      <c r="B380" s="11" t="s">
        <v>0</v>
      </c>
      <c r="C380" s="4">
        <f t="shared" si="35"/>
        <v>0</v>
      </c>
      <c r="D380" s="4">
        <f t="shared" si="35"/>
        <v>0</v>
      </c>
      <c r="E380" s="4">
        <f t="shared" si="35"/>
        <v>0</v>
      </c>
      <c r="F380" s="43" t="e">
        <f t="shared" si="31"/>
        <v>#DIV/0!</v>
      </c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</row>
    <row r="381" spans="1:35" s="6" customFormat="1" ht="10.5" customHeight="1" x14ac:dyDescent="0.2">
      <c r="A381" s="54"/>
      <c r="B381" s="11" t="s">
        <v>111</v>
      </c>
      <c r="C381" s="4">
        <f t="shared" si="35"/>
        <v>0</v>
      </c>
      <c r="D381" s="4">
        <f t="shared" si="35"/>
        <v>0</v>
      </c>
      <c r="E381" s="4">
        <f t="shared" si="35"/>
        <v>0</v>
      </c>
      <c r="F381" s="43" t="e">
        <f t="shared" si="31"/>
        <v>#DIV/0!</v>
      </c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</row>
    <row r="382" spans="1:35" s="6" customFormat="1" ht="10.5" customHeight="1" x14ac:dyDescent="0.2">
      <c r="A382" s="54"/>
      <c r="B382" s="11" t="s">
        <v>104</v>
      </c>
      <c r="C382" s="4">
        <f t="shared" si="35"/>
        <v>37801</v>
      </c>
      <c r="D382" s="4">
        <f t="shared" si="35"/>
        <v>0</v>
      </c>
      <c r="E382" s="4">
        <f t="shared" si="35"/>
        <v>0</v>
      </c>
      <c r="F382" s="43">
        <f t="shared" si="31"/>
        <v>0</v>
      </c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</row>
    <row r="383" spans="1:35" s="6" customFormat="1" ht="39" x14ac:dyDescent="0.2">
      <c r="A383" s="55"/>
      <c r="B383" s="11" t="s">
        <v>239</v>
      </c>
      <c r="C383" s="5"/>
      <c r="D383" s="5"/>
      <c r="E383" s="5"/>
      <c r="F383" s="43" t="e">
        <f t="shared" si="31"/>
        <v>#DIV/0!</v>
      </c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</row>
    <row r="384" spans="1:35" s="6" customFormat="1" ht="33" customHeight="1" x14ac:dyDescent="0.2">
      <c r="A384" s="53" t="s">
        <v>46</v>
      </c>
      <c r="B384" s="14" t="s">
        <v>135</v>
      </c>
      <c r="C384" s="4"/>
      <c r="D384" s="4"/>
      <c r="E384" s="4"/>
      <c r="F384" s="43" t="e">
        <f t="shared" si="31"/>
        <v>#DIV/0!</v>
      </c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</row>
    <row r="385" spans="1:35" s="6" customFormat="1" ht="11.25" customHeight="1" x14ac:dyDescent="0.2">
      <c r="A385" s="54"/>
      <c r="B385" s="11" t="s">
        <v>4</v>
      </c>
      <c r="C385" s="4">
        <f>SUM(C386:C391)</f>
        <v>46870.6</v>
      </c>
      <c r="D385" s="4">
        <f>SUM(D386:D391)</f>
        <v>5821.1657000000005</v>
      </c>
      <c r="E385" s="4">
        <f>SUM(E386:E391)</f>
        <v>5821.1657000000005</v>
      </c>
      <c r="F385" s="43">
        <f t="shared" si="31"/>
        <v>0.12419652618059084</v>
      </c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</row>
    <row r="386" spans="1:35" s="6" customFormat="1" ht="11.25" customHeight="1" x14ac:dyDescent="0.2">
      <c r="A386" s="54"/>
      <c r="B386" s="11" t="s">
        <v>3</v>
      </c>
      <c r="C386" s="5">
        <v>5324.1</v>
      </c>
      <c r="D386" s="5">
        <v>5324.1</v>
      </c>
      <c r="E386" s="5">
        <v>5324.1</v>
      </c>
      <c r="F386" s="43">
        <f t="shared" si="31"/>
        <v>1</v>
      </c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</row>
    <row r="387" spans="1:35" s="6" customFormat="1" ht="11.25" customHeight="1" x14ac:dyDescent="0.2">
      <c r="A387" s="54"/>
      <c r="B387" s="11" t="s">
        <v>2</v>
      </c>
      <c r="C387" s="5">
        <f>21000+616</f>
        <v>21616</v>
      </c>
      <c r="D387" s="5">
        <f>280.2137+216.852</f>
        <v>497.06569999999999</v>
      </c>
      <c r="E387" s="5">
        <f>280.2137+216.852</f>
        <v>497.06569999999999</v>
      </c>
      <c r="F387" s="43">
        <f t="shared" si="31"/>
        <v>2.2995267394522574E-2</v>
      </c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</row>
    <row r="388" spans="1:35" s="6" customFormat="1" ht="11.25" customHeight="1" x14ac:dyDescent="0.2">
      <c r="A388" s="54"/>
      <c r="B388" s="11" t="s">
        <v>1</v>
      </c>
      <c r="C388" s="5">
        <v>0</v>
      </c>
      <c r="D388" s="5">
        <v>0</v>
      </c>
      <c r="E388" s="5">
        <v>0</v>
      </c>
      <c r="F388" s="43" t="e">
        <f t="shared" si="31"/>
        <v>#DIV/0!</v>
      </c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</row>
    <row r="389" spans="1:35" s="6" customFormat="1" ht="11.25" customHeight="1" x14ac:dyDescent="0.2">
      <c r="A389" s="54"/>
      <c r="B389" s="11" t="s">
        <v>0</v>
      </c>
      <c r="C389" s="5">
        <v>0</v>
      </c>
      <c r="D389" s="5">
        <v>0</v>
      </c>
      <c r="E389" s="5">
        <v>0</v>
      </c>
      <c r="F389" s="43" t="e">
        <f t="shared" si="31"/>
        <v>#DIV/0!</v>
      </c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</row>
    <row r="390" spans="1:35" s="6" customFormat="1" ht="11.25" customHeight="1" x14ac:dyDescent="0.2">
      <c r="A390" s="54"/>
      <c r="B390" s="11" t="s">
        <v>111</v>
      </c>
      <c r="C390" s="5">
        <v>0</v>
      </c>
      <c r="D390" s="5">
        <v>0</v>
      </c>
      <c r="E390" s="5">
        <v>0</v>
      </c>
      <c r="F390" s="43" t="e">
        <f t="shared" si="31"/>
        <v>#DIV/0!</v>
      </c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</row>
    <row r="391" spans="1:35" s="6" customFormat="1" ht="11.25" customHeight="1" x14ac:dyDescent="0.2">
      <c r="A391" s="54"/>
      <c r="B391" s="11" t="s">
        <v>104</v>
      </c>
      <c r="C391" s="5">
        <v>19930.5</v>
      </c>
      <c r="D391" s="5">
        <v>0</v>
      </c>
      <c r="E391" s="5">
        <v>0</v>
      </c>
      <c r="F391" s="43">
        <f t="shared" si="31"/>
        <v>0</v>
      </c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</row>
    <row r="392" spans="1:35" s="6" customFormat="1" ht="32.25" customHeight="1" x14ac:dyDescent="0.2">
      <c r="A392" s="53" t="s">
        <v>45</v>
      </c>
      <c r="B392" s="14" t="s">
        <v>136</v>
      </c>
      <c r="C392" s="4"/>
      <c r="D392" s="4"/>
      <c r="E392" s="4"/>
      <c r="F392" s="43" t="e">
        <f t="shared" si="31"/>
        <v>#DIV/0!</v>
      </c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</row>
    <row r="393" spans="1:35" s="6" customFormat="1" ht="9.75" customHeight="1" x14ac:dyDescent="0.2">
      <c r="A393" s="54"/>
      <c r="B393" s="11" t="s">
        <v>4</v>
      </c>
      <c r="C393" s="4">
        <f>SUM(C394:C399)</f>
        <v>33152.199999999997</v>
      </c>
      <c r="D393" s="4">
        <f>SUM(D394:D399)</f>
        <v>5315.3095599999997</v>
      </c>
      <c r="E393" s="4">
        <f>SUM(E394:E399)</f>
        <v>5315.3095599999997</v>
      </c>
      <c r="F393" s="43">
        <f t="shared" si="31"/>
        <v>0.16033052286122793</v>
      </c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</row>
    <row r="394" spans="1:35" s="6" customFormat="1" ht="9.75" customHeight="1" x14ac:dyDescent="0.2">
      <c r="A394" s="54"/>
      <c r="B394" s="11" t="s">
        <v>3</v>
      </c>
      <c r="C394" s="5">
        <v>2281.6999999999998</v>
      </c>
      <c r="D394" s="5">
        <v>2281.6999999999998</v>
      </c>
      <c r="E394" s="5">
        <v>2281.6999999999998</v>
      </c>
      <c r="F394" s="43">
        <f t="shared" si="31"/>
        <v>1</v>
      </c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</row>
    <row r="395" spans="1:35" s="6" customFormat="1" ht="9.75" customHeight="1" x14ac:dyDescent="0.2">
      <c r="A395" s="54"/>
      <c r="B395" s="11" t="s">
        <v>2</v>
      </c>
      <c r="C395" s="5">
        <f>9000+4000</f>
        <v>13000</v>
      </c>
      <c r="D395" s="5">
        <f>120.09156+2913.518</f>
        <v>3033.6095599999999</v>
      </c>
      <c r="E395" s="5">
        <f>120.09156+2913.518</f>
        <v>3033.6095599999999</v>
      </c>
      <c r="F395" s="43">
        <f t="shared" si="31"/>
        <v>0.23335458153846153</v>
      </c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</row>
    <row r="396" spans="1:35" s="6" customFormat="1" ht="9.75" customHeight="1" x14ac:dyDescent="0.2">
      <c r="A396" s="54"/>
      <c r="B396" s="11" t="s">
        <v>1</v>
      </c>
      <c r="C396" s="5">
        <v>0</v>
      </c>
      <c r="D396" s="5">
        <v>0</v>
      </c>
      <c r="E396" s="5">
        <v>0</v>
      </c>
      <c r="F396" s="43" t="e">
        <f t="shared" si="31"/>
        <v>#DIV/0!</v>
      </c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</row>
    <row r="397" spans="1:35" s="6" customFormat="1" ht="9.75" customHeight="1" x14ac:dyDescent="0.2">
      <c r="A397" s="54"/>
      <c r="B397" s="11" t="s">
        <v>0</v>
      </c>
      <c r="C397" s="5">
        <v>0</v>
      </c>
      <c r="D397" s="5">
        <v>0</v>
      </c>
      <c r="E397" s="5">
        <v>0</v>
      </c>
      <c r="F397" s="43" t="e">
        <f t="shared" si="31"/>
        <v>#DIV/0!</v>
      </c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</row>
    <row r="398" spans="1:35" s="6" customFormat="1" ht="9.75" customHeight="1" x14ac:dyDescent="0.2">
      <c r="A398" s="54"/>
      <c r="B398" s="11" t="s">
        <v>111</v>
      </c>
      <c r="C398" s="5">
        <v>0</v>
      </c>
      <c r="D398" s="5">
        <v>0</v>
      </c>
      <c r="E398" s="5">
        <v>0</v>
      </c>
      <c r="F398" s="43" t="e">
        <f t="shared" ref="F398:F461" si="36">E398/C398</f>
        <v>#DIV/0!</v>
      </c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</row>
    <row r="399" spans="1:35" s="6" customFormat="1" ht="9.75" customHeight="1" x14ac:dyDescent="0.2">
      <c r="A399" s="54"/>
      <c r="B399" s="11" t="s">
        <v>104</v>
      </c>
      <c r="C399" s="5">
        <v>17870.5</v>
      </c>
      <c r="D399" s="5">
        <v>0</v>
      </c>
      <c r="E399" s="5">
        <v>0</v>
      </c>
      <c r="F399" s="43">
        <f t="shared" si="36"/>
        <v>0</v>
      </c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</row>
    <row r="400" spans="1:35" s="6" customFormat="1" ht="34.5" customHeight="1" x14ac:dyDescent="0.2">
      <c r="A400" s="53" t="s">
        <v>44</v>
      </c>
      <c r="B400" s="13" t="s">
        <v>171</v>
      </c>
      <c r="C400" s="5"/>
      <c r="D400" s="5"/>
      <c r="E400" s="5"/>
      <c r="F400" s="43" t="e">
        <f t="shared" si="36"/>
        <v>#DIV/0!</v>
      </c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</row>
    <row r="401" spans="1:35" s="6" customFormat="1" ht="10.5" customHeight="1" x14ac:dyDescent="0.2">
      <c r="A401" s="54"/>
      <c r="B401" s="11" t="s">
        <v>4</v>
      </c>
      <c r="C401" s="4">
        <f>SUM(C402:C407)</f>
        <v>87411.799999999988</v>
      </c>
      <c r="D401" s="4">
        <f>SUM(D402:D407)</f>
        <v>0</v>
      </c>
      <c r="E401" s="4">
        <f>SUM(E402:E407)</f>
        <v>0</v>
      </c>
      <c r="F401" s="43">
        <f t="shared" si="36"/>
        <v>0</v>
      </c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</row>
    <row r="402" spans="1:35" s="6" customFormat="1" ht="10.5" customHeight="1" x14ac:dyDescent="0.2">
      <c r="A402" s="54"/>
      <c r="B402" s="11" t="s">
        <v>3</v>
      </c>
      <c r="C402" s="5">
        <f>C411+C419</f>
        <v>0</v>
      </c>
      <c r="D402" s="5">
        <f t="shared" ref="D402:E402" si="37">D411+D419</f>
        <v>0</v>
      </c>
      <c r="E402" s="5">
        <f t="shared" si="37"/>
        <v>0</v>
      </c>
      <c r="F402" s="43" t="e">
        <f t="shared" si="36"/>
        <v>#DIV/0!</v>
      </c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</row>
    <row r="403" spans="1:35" s="6" customFormat="1" ht="10.5" customHeight="1" x14ac:dyDescent="0.2">
      <c r="A403" s="54"/>
      <c r="B403" s="11" t="s">
        <v>2</v>
      </c>
      <c r="C403" s="5">
        <f t="shared" ref="C403:E407" si="38">C412+C420</f>
        <v>87411.799999999988</v>
      </c>
      <c r="D403" s="5">
        <f t="shared" si="38"/>
        <v>0</v>
      </c>
      <c r="E403" s="5">
        <f t="shared" si="38"/>
        <v>0</v>
      </c>
      <c r="F403" s="43">
        <f t="shared" si="36"/>
        <v>0</v>
      </c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</row>
    <row r="404" spans="1:35" s="6" customFormat="1" ht="10.5" customHeight="1" x14ac:dyDescent="0.2">
      <c r="A404" s="54"/>
      <c r="B404" s="11" t="s">
        <v>1</v>
      </c>
      <c r="C404" s="5">
        <f t="shared" si="38"/>
        <v>0</v>
      </c>
      <c r="D404" s="5">
        <f t="shared" si="38"/>
        <v>0</v>
      </c>
      <c r="E404" s="5">
        <f t="shared" si="38"/>
        <v>0</v>
      </c>
      <c r="F404" s="43" t="e">
        <f t="shared" si="36"/>
        <v>#DIV/0!</v>
      </c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</row>
    <row r="405" spans="1:35" s="6" customFormat="1" ht="10.5" customHeight="1" x14ac:dyDescent="0.2">
      <c r="A405" s="54"/>
      <c r="B405" s="11" t="s">
        <v>0</v>
      </c>
      <c r="C405" s="5">
        <f t="shared" si="38"/>
        <v>0</v>
      </c>
      <c r="D405" s="5">
        <f t="shared" si="38"/>
        <v>0</v>
      </c>
      <c r="E405" s="5">
        <f t="shared" si="38"/>
        <v>0</v>
      </c>
      <c r="F405" s="43" t="e">
        <f t="shared" si="36"/>
        <v>#DIV/0!</v>
      </c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</row>
    <row r="406" spans="1:35" s="6" customFormat="1" ht="10.5" customHeight="1" x14ac:dyDescent="0.2">
      <c r="A406" s="54"/>
      <c r="B406" s="11" t="s">
        <v>111</v>
      </c>
      <c r="C406" s="5">
        <f t="shared" si="38"/>
        <v>0</v>
      </c>
      <c r="D406" s="5">
        <f t="shared" si="38"/>
        <v>0</v>
      </c>
      <c r="E406" s="5">
        <f t="shared" si="38"/>
        <v>0</v>
      </c>
      <c r="F406" s="43" t="e">
        <f t="shared" si="36"/>
        <v>#DIV/0!</v>
      </c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</row>
    <row r="407" spans="1:35" s="6" customFormat="1" ht="10.5" customHeight="1" x14ac:dyDescent="0.2">
      <c r="A407" s="54"/>
      <c r="B407" s="11" t="s">
        <v>104</v>
      </c>
      <c r="C407" s="5">
        <f t="shared" si="38"/>
        <v>0</v>
      </c>
      <c r="D407" s="5">
        <f t="shared" si="38"/>
        <v>0</v>
      </c>
      <c r="E407" s="5">
        <f t="shared" si="38"/>
        <v>0</v>
      </c>
      <c r="F407" s="43" t="e">
        <f t="shared" si="36"/>
        <v>#DIV/0!</v>
      </c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</row>
    <row r="408" spans="1:35" s="6" customFormat="1" ht="58.5" x14ac:dyDescent="0.2">
      <c r="A408" s="55"/>
      <c r="B408" s="29" t="s">
        <v>201</v>
      </c>
      <c r="C408" s="5"/>
      <c r="D408" s="5"/>
      <c r="E408" s="5"/>
      <c r="F408" s="43" t="e">
        <f t="shared" si="36"/>
        <v>#DIV/0!</v>
      </c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</row>
    <row r="409" spans="1:35" s="6" customFormat="1" ht="21.75" customHeight="1" x14ac:dyDescent="0.2">
      <c r="A409" s="51" t="s">
        <v>43</v>
      </c>
      <c r="B409" s="13" t="s">
        <v>139</v>
      </c>
      <c r="C409" s="5"/>
      <c r="D409" s="5"/>
      <c r="E409" s="5"/>
      <c r="F409" s="43" t="e">
        <f t="shared" si="36"/>
        <v>#DIV/0!</v>
      </c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</row>
    <row r="410" spans="1:35" s="6" customFormat="1" ht="9.75" customHeight="1" x14ac:dyDescent="0.2">
      <c r="A410" s="51"/>
      <c r="B410" s="11" t="s">
        <v>4</v>
      </c>
      <c r="C410" s="4">
        <f>SUM(C411:C416)</f>
        <v>74061.399999999994</v>
      </c>
      <c r="D410" s="4">
        <f>SUM(D411:D416)</f>
        <v>0</v>
      </c>
      <c r="E410" s="4">
        <f>SUM(E411:E416)</f>
        <v>0</v>
      </c>
      <c r="F410" s="43">
        <f t="shared" si="36"/>
        <v>0</v>
      </c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</row>
    <row r="411" spans="1:35" s="6" customFormat="1" ht="9.75" customHeight="1" x14ac:dyDescent="0.2">
      <c r="A411" s="51"/>
      <c r="B411" s="11" t="s">
        <v>3</v>
      </c>
      <c r="C411" s="5">
        <v>0</v>
      </c>
      <c r="D411" s="5">
        <v>0</v>
      </c>
      <c r="E411" s="5">
        <v>0</v>
      </c>
      <c r="F411" s="43" t="e">
        <f t="shared" si="36"/>
        <v>#DIV/0!</v>
      </c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</row>
    <row r="412" spans="1:35" s="6" customFormat="1" ht="9.75" customHeight="1" x14ac:dyDescent="0.2">
      <c r="A412" s="51"/>
      <c r="B412" s="11" t="s">
        <v>2</v>
      </c>
      <c r="C412" s="5">
        <v>74061.399999999994</v>
      </c>
      <c r="D412" s="5">
        <v>0</v>
      </c>
      <c r="E412" s="5">
        <v>0</v>
      </c>
      <c r="F412" s="43">
        <f t="shared" si="36"/>
        <v>0</v>
      </c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</row>
    <row r="413" spans="1:35" s="6" customFormat="1" ht="9.75" customHeight="1" x14ac:dyDescent="0.2">
      <c r="A413" s="51"/>
      <c r="B413" s="11" t="s">
        <v>1</v>
      </c>
      <c r="C413" s="5">
        <v>0</v>
      </c>
      <c r="D413" s="5">
        <v>0</v>
      </c>
      <c r="E413" s="5">
        <v>0</v>
      </c>
      <c r="F413" s="43" t="e">
        <f t="shared" si="36"/>
        <v>#DIV/0!</v>
      </c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</row>
    <row r="414" spans="1:35" s="6" customFormat="1" ht="9.75" customHeight="1" x14ac:dyDescent="0.2">
      <c r="A414" s="51"/>
      <c r="B414" s="11" t="s">
        <v>0</v>
      </c>
      <c r="C414" s="5">
        <v>0</v>
      </c>
      <c r="D414" s="5">
        <v>0</v>
      </c>
      <c r="E414" s="5">
        <v>0</v>
      </c>
      <c r="F414" s="43" t="e">
        <f t="shared" si="36"/>
        <v>#DIV/0!</v>
      </c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</row>
    <row r="415" spans="1:35" s="6" customFormat="1" ht="9.75" customHeight="1" x14ac:dyDescent="0.2">
      <c r="A415" s="51"/>
      <c r="B415" s="11" t="s">
        <v>111</v>
      </c>
      <c r="C415" s="5">
        <v>0</v>
      </c>
      <c r="D415" s="5">
        <v>0</v>
      </c>
      <c r="E415" s="5">
        <v>0</v>
      </c>
      <c r="F415" s="43" t="e">
        <f t="shared" si="36"/>
        <v>#DIV/0!</v>
      </c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</row>
    <row r="416" spans="1:35" s="6" customFormat="1" ht="9.75" customHeight="1" x14ac:dyDescent="0.2">
      <c r="A416" s="51"/>
      <c r="B416" s="11" t="s">
        <v>104</v>
      </c>
      <c r="C416" s="5">
        <v>0</v>
      </c>
      <c r="D416" s="5">
        <v>0</v>
      </c>
      <c r="E416" s="5">
        <v>0</v>
      </c>
      <c r="F416" s="43" t="e">
        <f t="shared" si="36"/>
        <v>#DIV/0!</v>
      </c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</row>
    <row r="417" spans="1:35" s="6" customFormat="1" ht="19.5" customHeight="1" x14ac:dyDescent="0.2">
      <c r="A417" s="51" t="s">
        <v>42</v>
      </c>
      <c r="B417" s="13" t="s">
        <v>137</v>
      </c>
      <c r="C417" s="5"/>
      <c r="D417" s="5"/>
      <c r="E417" s="5"/>
      <c r="F417" s="43" t="e">
        <f t="shared" si="36"/>
        <v>#DIV/0!</v>
      </c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</row>
    <row r="418" spans="1:35" s="6" customFormat="1" ht="9.75" customHeight="1" x14ac:dyDescent="0.2">
      <c r="A418" s="51"/>
      <c r="B418" s="11" t="s">
        <v>4</v>
      </c>
      <c r="C418" s="4">
        <f>SUM(C419:C424)</f>
        <v>13350.4</v>
      </c>
      <c r="D418" s="4">
        <f>SUM(D419:D424)</f>
        <v>0</v>
      </c>
      <c r="E418" s="4">
        <f>SUM(E419:E424)</f>
        <v>0</v>
      </c>
      <c r="F418" s="43">
        <f t="shared" si="36"/>
        <v>0</v>
      </c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</row>
    <row r="419" spans="1:35" s="6" customFormat="1" ht="9.75" customHeight="1" x14ac:dyDescent="0.2">
      <c r="A419" s="51"/>
      <c r="B419" s="11" t="s">
        <v>3</v>
      </c>
      <c r="C419" s="5">
        <v>0</v>
      </c>
      <c r="D419" s="5">
        <v>0</v>
      </c>
      <c r="E419" s="5">
        <v>0</v>
      </c>
      <c r="F419" s="43" t="e">
        <f t="shared" si="36"/>
        <v>#DIV/0!</v>
      </c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</row>
    <row r="420" spans="1:35" s="6" customFormat="1" ht="9.75" customHeight="1" x14ac:dyDescent="0.2">
      <c r="A420" s="51"/>
      <c r="B420" s="11" t="s">
        <v>2</v>
      </c>
      <c r="C420" s="5">
        <v>13350.4</v>
      </c>
      <c r="D420" s="5">
        <v>0</v>
      </c>
      <c r="E420" s="5">
        <v>0</v>
      </c>
      <c r="F420" s="43">
        <f t="shared" si="36"/>
        <v>0</v>
      </c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</row>
    <row r="421" spans="1:35" s="6" customFormat="1" ht="9.75" customHeight="1" x14ac:dyDescent="0.2">
      <c r="A421" s="51"/>
      <c r="B421" s="11" t="s">
        <v>1</v>
      </c>
      <c r="C421" s="5">
        <v>0</v>
      </c>
      <c r="D421" s="5">
        <v>0</v>
      </c>
      <c r="E421" s="5">
        <v>0</v>
      </c>
      <c r="F421" s="43" t="e">
        <f t="shared" si="36"/>
        <v>#DIV/0!</v>
      </c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</row>
    <row r="422" spans="1:35" s="6" customFormat="1" ht="9.75" customHeight="1" x14ac:dyDescent="0.2">
      <c r="A422" s="51"/>
      <c r="B422" s="11" t="s">
        <v>0</v>
      </c>
      <c r="C422" s="5">
        <v>0</v>
      </c>
      <c r="D422" s="5">
        <v>0</v>
      </c>
      <c r="E422" s="5">
        <v>0</v>
      </c>
      <c r="F422" s="43" t="e">
        <f t="shared" si="36"/>
        <v>#DIV/0!</v>
      </c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</row>
    <row r="423" spans="1:35" s="6" customFormat="1" ht="9.75" customHeight="1" x14ac:dyDescent="0.2">
      <c r="A423" s="51"/>
      <c r="B423" s="11" t="s">
        <v>111</v>
      </c>
      <c r="C423" s="5">
        <v>0</v>
      </c>
      <c r="D423" s="5">
        <v>0</v>
      </c>
      <c r="E423" s="5">
        <v>0</v>
      </c>
      <c r="F423" s="43" t="e">
        <f t="shared" si="36"/>
        <v>#DIV/0!</v>
      </c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</row>
    <row r="424" spans="1:35" s="6" customFormat="1" ht="9.75" customHeight="1" x14ac:dyDescent="0.2">
      <c r="A424" s="51"/>
      <c r="B424" s="11" t="s">
        <v>104</v>
      </c>
      <c r="C424" s="5">
        <v>0</v>
      </c>
      <c r="D424" s="5">
        <v>0</v>
      </c>
      <c r="E424" s="5">
        <v>0</v>
      </c>
      <c r="F424" s="43" t="e">
        <f t="shared" si="36"/>
        <v>#DIV/0!</v>
      </c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</row>
    <row r="425" spans="1:35" s="6" customFormat="1" ht="22.5" customHeight="1" x14ac:dyDescent="0.2">
      <c r="A425" s="53" t="s">
        <v>97</v>
      </c>
      <c r="B425" s="13" t="s">
        <v>170</v>
      </c>
      <c r="C425" s="5"/>
      <c r="D425" s="5"/>
      <c r="E425" s="5"/>
      <c r="F425" s="43" t="e">
        <f t="shared" si="36"/>
        <v>#DIV/0!</v>
      </c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</row>
    <row r="426" spans="1:35" s="6" customFormat="1" ht="13.5" customHeight="1" x14ac:dyDescent="0.2">
      <c r="A426" s="54"/>
      <c r="B426" s="11" t="s">
        <v>4</v>
      </c>
      <c r="C426" s="4">
        <f>SUM(C427:C432)</f>
        <v>2824</v>
      </c>
      <c r="D426" s="4">
        <f>SUM(D427:D432)</f>
        <v>0</v>
      </c>
      <c r="E426" s="4">
        <f>SUM(E427:E432)</f>
        <v>0</v>
      </c>
      <c r="F426" s="43">
        <f t="shared" si="36"/>
        <v>0</v>
      </c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</row>
    <row r="427" spans="1:35" s="6" customFormat="1" ht="13.5" customHeight="1" x14ac:dyDescent="0.2">
      <c r="A427" s="54"/>
      <c r="B427" s="11" t="s">
        <v>3</v>
      </c>
      <c r="C427" s="5">
        <v>0</v>
      </c>
      <c r="D427" s="5">
        <v>0</v>
      </c>
      <c r="E427" s="5">
        <v>0</v>
      </c>
      <c r="F427" s="43" t="e">
        <f t="shared" si="36"/>
        <v>#DIV/0!</v>
      </c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</row>
    <row r="428" spans="1:35" s="6" customFormat="1" ht="13.5" customHeight="1" x14ac:dyDescent="0.2">
      <c r="A428" s="54"/>
      <c r="B428" s="11" t="s">
        <v>2</v>
      </c>
      <c r="C428" s="5">
        <v>2000</v>
      </c>
      <c r="D428" s="5">
        <v>0</v>
      </c>
      <c r="E428" s="5">
        <v>0</v>
      </c>
      <c r="F428" s="43">
        <f t="shared" si="36"/>
        <v>0</v>
      </c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</row>
    <row r="429" spans="1:35" s="6" customFormat="1" ht="13.5" customHeight="1" x14ac:dyDescent="0.2">
      <c r="A429" s="54"/>
      <c r="B429" s="11" t="s">
        <v>1</v>
      </c>
      <c r="C429" s="5">
        <v>422.3</v>
      </c>
      <c r="D429" s="5">
        <v>0</v>
      </c>
      <c r="E429" s="5">
        <v>0</v>
      </c>
      <c r="F429" s="43">
        <f t="shared" si="36"/>
        <v>0</v>
      </c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</row>
    <row r="430" spans="1:35" s="6" customFormat="1" ht="13.5" customHeight="1" x14ac:dyDescent="0.2">
      <c r="A430" s="54"/>
      <c r="B430" s="11" t="s">
        <v>0</v>
      </c>
      <c r="C430" s="5">
        <v>0</v>
      </c>
      <c r="D430" s="5">
        <v>0</v>
      </c>
      <c r="E430" s="5">
        <v>0</v>
      </c>
      <c r="F430" s="43" t="e">
        <f t="shared" si="36"/>
        <v>#DIV/0!</v>
      </c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</row>
    <row r="431" spans="1:35" s="6" customFormat="1" ht="13.5" customHeight="1" x14ac:dyDescent="0.2">
      <c r="A431" s="54"/>
      <c r="B431" s="11" t="s">
        <v>111</v>
      </c>
      <c r="C431" s="5">
        <v>0</v>
      </c>
      <c r="D431" s="5">
        <v>0</v>
      </c>
      <c r="E431" s="5">
        <v>0</v>
      </c>
      <c r="F431" s="43" t="e">
        <f t="shared" si="36"/>
        <v>#DIV/0!</v>
      </c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</row>
    <row r="432" spans="1:35" s="6" customFormat="1" ht="13.5" customHeight="1" x14ac:dyDescent="0.2">
      <c r="A432" s="54"/>
      <c r="B432" s="11" t="s">
        <v>104</v>
      </c>
      <c r="C432" s="5">
        <v>401.7</v>
      </c>
      <c r="D432" s="5">
        <v>0</v>
      </c>
      <c r="E432" s="5">
        <v>0</v>
      </c>
      <c r="F432" s="43">
        <f t="shared" si="36"/>
        <v>0</v>
      </c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</row>
    <row r="433" spans="1:35" s="6" customFormat="1" ht="9.75" customHeight="1" x14ac:dyDescent="0.2">
      <c r="A433" s="61" t="s">
        <v>38</v>
      </c>
      <c r="B433" s="61"/>
      <c r="C433" s="61"/>
      <c r="D433" s="61"/>
      <c r="E433" s="61"/>
      <c r="F433" s="43" t="e">
        <f t="shared" si="36"/>
        <v>#DIV/0!</v>
      </c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</row>
    <row r="434" spans="1:35" s="6" customFormat="1" ht="9" customHeight="1" x14ac:dyDescent="0.2">
      <c r="A434" s="62"/>
      <c r="B434" s="11" t="s">
        <v>112</v>
      </c>
      <c r="C434" s="25">
        <f>SUM(C435:C440)</f>
        <v>28669.5</v>
      </c>
      <c r="D434" s="25">
        <f>SUM(D435:D440)</f>
        <v>0</v>
      </c>
      <c r="E434" s="25">
        <f>SUM(E435:E440)</f>
        <v>0</v>
      </c>
      <c r="F434" s="43">
        <f t="shared" si="36"/>
        <v>0</v>
      </c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</row>
    <row r="435" spans="1:35" s="6" customFormat="1" ht="9" customHeight="1" x14ac:dyDescent="0.2">
      <c r="A435" s="62"/>
      <c r="B435" s="11" t="s">
        <v>3</v>
      </c>
      <c r="C435" s="25">
        <f>C443</f>
        <v>0</v>
      </c>
      <c r="D435" s="25">
        <f t="shared" ref="D435:E435" si="39">D443</f>
        <v>0</v>
      </c>
      <c r="E435" s="25">
        <f t="shared" si="39"/>
        <v>0</v>
      </c>
      <c r="F435" s="43" t="e">
        <f t="shared" si="36"/>
        <v>#DIV/0!</v>
      </c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</row>
    <row r="436" spans="1:35" s="6" customFormat="1" ht="9" customHeight="1" x14ac:dyDescent="0.2">
      <c r="A436" s="62"/>
      <c r="B436" s="11" t="s">
        <v>2</v>
      </c>
      <c r="C436" s="25">
        <f t="shared" ref="C436:E440" si="40">C444</f>
        <v>28000</v>
      </c>
      <c r="D436" s="25">
        <f t="shared" si="40"/>
        <v>0</v>
      </c>
      <c r="E436" s="25">
        <f t="shared" si="40"/>
        <v>0</v>
      </c>
      <c r="F436" s="43">
        <f t="shared" si="36"/>
        <v>0</v>
      </c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</row>
    <row r="437" spans="1:35" s="6" customFormat="1" ht="9" customHeight="1" x14ac:dyDescent="0.2">
      <c r="A437" s="62"/>
      <c r="B437" s="11" t="s">
        <v>1</v>
      </c>
      <c r="C437" s="25">
        <f t="shared" si="40"/>
        <v>0</v>
      </c>
      <c r="D437" s="25">
        <f t="shared" si="40"/>
        <v>0</v>
      </c>
      <c r="E437" s="25">
        <f t="shared" si="40"/>
        <v>0</v>
      </c>
      <c r="F437" s="43" t="e">
        <f t="shared" si="36"/>
        <v>#DIV/0!</v>
      </c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</row>
    <row r="438" spans="1:35" s="6" customFormat="1" ht="9" customHeight="1" x14ac:dyDescent="0.2">
      <c r="A438" s="62"/>
      <c r="B438" s="11" t="s">
        <v>0</v>
      </c>
      <c r="C438" s="25">
        <f t="shared" si="40"/>
        <v>0</v>
      </c>
      <c r="D438" s="25">
        <f t="shared" si="40"/>
        <v>0</v>
      </c>
      <c r="E438" s="25">
        <f t="shared" si="40"/>
        <v>0</v>
      </c>
      <c r="F438" s="43" t="e">
        <f t="shared" si="36"/>
        <v>#DIV/0!</v>
      </c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</row>
    <row r="439" spans="1:35" s="6" customFormat="1" ht="9" customHeight="1" x14ac:dyDescent="0.2">
      <c r="A439" s="62"/>
      <c r="B439" s="11" t="s">
        <v>111</v>
      </c>
      <c r="C439" s="25">
        <f t="shared" si="40"/>
        <v>0</v>
      </c>
      <c r="D439" s="25">
        <f t="shared" si="40"/>
        <v>0</v>
      </c>
      <c r="E439" s="25">
        <f t="shared" si="40"/>
        <v>0</v>
      </c>
      <c r="F439" s="43" t="e">
        <f t="shared" si="36"/>
        <v>#DIV/0!</v>
      </c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</row>
    <row r="440" spans="1:35" s="6" customFormat="1" ht="9" customHeight="1" x14ac:dyDescent="0.2">
      <c r="A440" s="62"/>
      <c r="B440" s="11" t="s">
        <v>104</v>
      </c>
      <c r="C440" s="25">
        <f t="shared" si="40"/>
        <v>669.5</v>
      </c>
      <c r="D440" s="25">
        <f t="shared" si="40"/>
        <v>0</v>
      </c>
      <c r="E440" s="25">
        <f t="shared" si="40"/>
        <v>0</v>
      </c>
      <c r="F440" s="43">
        <f t="shared" si="36"/>
        <v>0</v>
      </c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</row>
    <row r="441" spans="1:35" s="6" customFormat="1" ht="30.75" customHeight="1" x14ac:dyDescent="0.2">
      <c r="A441" s="53" t="s">
        <v>37</v>
      </c>
      <c r="B441" s="12" t="s">
        <v>169</v>
      </c>
      <c r="C441" s="4"/>
      <c r="D441" s="4"/>
      <c r="E441" s="4"/>
      <c r="F441" s="43" t="e">
        <f t="shared" si="36"/>
        <v>#DIV/0!</v>
      </c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</row>
    <row r="442" spans="1:35" s="6" customFormat="1" ht="9.75" customHeight="1" x14ac:dyDescent="0.2">
      <c r="A442" s="54"/>
      <c r="B442" s="11" t="s">
        <v>4</v>
      </c>
      <c r="C442" s="4">
        <f>SUM(C443:C448)</f>
        <v>28669.5</v>
      </c>
      <c r="D442" s="4">
        <f>SUM(D443:D448)</f>
        <v>0</v>
      </c>
      <c r="E442" s="4">
        <f>SUM(E443:E448)</f>
        <v>0</v>
      </c>
      <c r="F442" s="43">
        <f t="shared" si="36"/>
        <v>0</v>
      </c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</row>
    <row r="443" spans="1:35" s="6" customFormat="1" ht="9.75" customHeight="1" x14ac:dyDescent="0.2">
      <c r="A443" s="54"/>
      <c r="B443" s="11" t="s">
        <v>3</v>
      </c>
      <c r="C443" s="4">
        <f t="shared" ref="C443:E448" si="41">C452+C461</f>
        <v>0</v>
      </c>
      <c r="D443" s="4">
        <f t="shared" si="41"/>
        <v>0</v>
      </c>
      <c r="E443" s="4">
        <f t="shared" si="41"/>
        <v>0</v>
      </c>
      <c r="F443" s="43" t="e">
        <f t="shared" si="36"/>
        <v>#DIV/0!</v>
      </c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</row>
    <row r="444" spans="1:35" s="6" customFormat="1" ht="9.75" customHeight="1" x14ac:dyDescent="0.2">
      <c r="A444" s="54"/>
      <c r="B444" s="11" t="s">
        <v>2</v>
      </c>
      <c r="C444" s="4">
        <f t="shared" si="41"/>
        <v>28000</v>
      </c>
      <c r="D444" s="4">
        <f t="shared" si="41"/>
        <v>0</v>
      </c>
      <c r="E444" s="4">
        <f t="shared" si="41"/>
        <v>0</v>
      </c>
      <c r="F444" s="43">
        <f t="shared" si="36"/>
        <v>0</v>
      </c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</row>
    <row r="445" spans="1:35" s="6" customFormat="1" ht="9.75" customHeight="1" x14ac:dyDescent="0.2">
      <c r="A445" s="54"/>
      <c r="B445" s="11" t="s">
        <v>1</v>
      </c>
      <c r="C445" s="4">
        <f t="shared" si="41"/>
        <v>0</v>
      </c>
      <c r="D445" s="4">
        <f t="shared" si="41"/>
        <v>0</v>
      </c>
      <c r="E445" s="4">
        <f t="shared" si="41"/>
        <v>0</v>
      </c>
      <c r="F445" s="43" t="e">
        <f t="shared" si="36"/>
        <v>#DIV/0!</v>
      </c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</row>
    <row r="446" spans="1:35" s="6" customFormat="1" ht="9.75" customHeight="1" x14ac:dyDescent="0.2">
      <c r="A446" s="54"/>
      <c r="B446" s="11" t="s">
        <v>0</v>
      </c>
      <c r="C446" s="4">
        <f t="shared" si="41"/>
        <v>0</v>
      </c>
      <c r="D446" s="4">
        <f t="shared" si="41"/>
        <v>0</v>
      </c>
      <c r="E446" s="4">
        <f t="shared" si="41"/>
        <v>0</v>
      </c>
      <c r="F446" s="43" t="e">
        <f t="shared" si="36"/>
        <v>#DIV/0!</v>
      </c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</row>
    <row r="447" spans="1:35" s="6" customFormat="1" ht="9.75" customHeight="1" x14ac:dyDescent="0.2">
      <c r="A447" s="54"/>
      <c r="B447" s="11" t="s">
        <v>111</v>
      </c>
      <c r="C447" s="4">
        <f t="shared" si="41"/>
        <v>0</v>
      </c>
      <c r="D447" s="4">
        <f t="shared" si="41"/>
        <v>0</v>
      </c>
      <c r="E447" s="4">
        <f t="shared" si="41"/>
        <v>0</v>
      </c>
      <c r="F447" s="43" t="e">
        <f t="shared" si="36"/>
        <v>#DIV/0!</v>
      </c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</row>
    <row r="448" spans="1:35" s="6" customFormat="1" ht="9.75" customHeight="1" x14ac:dyDescent="0.2">
      <c r="A448" s="54"/>
      <c r="B448" s="11" t="s">
        <v>104</v>
      </c>
      <c r="C448" s="4">
        <f t="shared" si="41"/>
        <v>669.5</v>
      </c>
      <c r="D448" s="4">
        <f t="shared" si="41"/>
        <v>0</v>
      </c>
      <c r="E448" s="4">
        <f t="shared" si="41"/>
        <v>0</v>
      </c>
      <c r="F448" s="43">
        <f t="shared" si="36"/>
        <v>0</v>
      </c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</row>
    <row r="449" spans="1:35" s="6" customFormat="1" ht="78.75" customHeight="1" x14ac:dyDescent="0.2">
      <c r="A449" s="55"/>
      <c r="B449" s="29" t="s">
        <v>238</v>
      </c>
      <c r="C449" s="5"/>
      <c r="D449" s="5"/>
      <c r="E449" s="5"/>
      <c r="F449" s="43" t="e">
        <f t="shared" si="36"/>
        <v>#DIV/0!</v>
      </c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</row>
    <row r="450" spans="1:35" s="6" customFormat="1" ht="20.25" customHeight="1" x14ac:dyDescent="0.2">
      <c r="A450" s="51" t="s">
        <v>36</v>
      </c>
      <c r="B450" s="14" t="s">
        <v>141</v>
      </c>
      <c r="C450" s="4"/>
      <c r="D450" s="4"/>
      <c r="E450" s="4"/>
      <c r="F450" s="43" t="e">
        <f t="shared" si="36"/>
        <v>#DIV/0!</v>
      </c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</row>
    <row r="451" spans="1:35" s="6" customFormat="1" ht="9.75" customHeight="1" x14ac:dyDescent="0.2">
      <c r="A451" s="51"/>
      <c r="B451" s="11" t="s">
        <v>4</v>
      </c>
      <c r="C451" s="4">
        <f>SUM(C452:C457)</f>
        <v>20369.5</v>
      </c>
      <c r="D451" s="4">
        <f>SUM(D452:D457)</f>
        <v>0</v>
      </c>
      <c r="E451" s="4">
        <f>SUM(E452:E457)</f>
        <v>0</v>
      </c>
      <c r="F451" s="43">
        <f t="shared" si="36"/>
        <v>0</v>
      </c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</row>
    <row r="452" spans="1:35" s="6" customFormat="1" ht="9.75" customHeight="1" x14ac:dyDescent="0.2">
      <c r="A452" s="51"/>
      <c r="B452" s="11" t="s">
        <v>3</v>
      </c>
      <c r="C452" s="5">
        <v>0</v>
      </c>
      <c r="D452" s="5">
        <v>0</v>
      </c>
      <c r="E452" s="5">
        <v>0</v>
      </c>
      <c r="F452" s="43" t="e">
        <f t="shared" si="36"/>
        <v>#DIV/0!</v>
      </c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</row>
    <row r="453" spans="1:35" s="6" customFormat="1" ht="9.75" customHeight="1" x14ac:dyDescent="0.2">
      <c r="A453" s="51"/>
      <c r="B453" s="11" t="s">
        <v>2</v>
      </c>
      <c r="C453" s="5">
        <v>20000</v>
      </c>
      <c r="D453" s="5">
        <v>0</v>
      </c>
      <c r="E453" s="5">
        <v>0</v>
      </c>
      <c r="F453" s="43">
        <f t="shared" si="36"/>
        <v>0</v>
      </c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</row>
    <row r="454" spans="1:35" s="6" customFormat="1" ht="9.75" customHeight="1" x14ac:dyDescent="0.2">
      <c r="A454" s="51"/>
      <c r="B454" s="11" t="s">
        <v>1</v>
      </c>
      <c r="C454" s="5">
        <v>0</v>
      </c>
      <c r="D454" s="5">
        <v>0</v>
      </c>
      <c r="E454" s="5">
        <v>0</v>
      </c>
      <c r="F454" s="43" t="e">
        <f t="shared" si="36"/>
        <v>#DIV/0!</v>
      </c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</row>
    <row r="455" spans="1:35" s="6" customFormat="1" ht="9.75" customHeight="1" x14ac:dyDescent="0.2">
      <c r="A455" s="51"/>
      <c r="B455" s="11" t="s">
        <v>0</v>
      </c>
      <c r="C455" s="5">
        <v>0</v>
      </c>
      <c r="D455" s="5">
        <v>0</v>
      </c>
      <c r="E455" s="5">
        <v>0</v>
      </c>
      <c r="F455" s="43" t="e">
        <f t="shared" si="36"/>
        <v>#DIV/0!</v>
      </c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</row>
    <row r="456" spans="1:35" s="6" customFormat="1" ht="9.75" customHeight="1" x14ac:dyDescent="0.2">
      <c r="A456" s="51"/>
      <c r="B456" s="11" t="s">
        <v>111</v>
      </c>
      <c r="C456" s="5">
        <v>0</v>
      </c>
      <c r="D456" s="5">
        <v>0</v>
      </c>
      <c r="E456" s="5">
        <v>0</v>
      </c>
      <c r="F456" s="43" t="e">
        <f t="shared" si="36"/>
        <v>#DIV/0!</v>
      </c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</row>
    <row r="457" spans="1:35" s="6" customFormat="1" ht="9.75" customHeight="1" x14ac:dyDescent="0.2">
      <c r="A457" s="51"/>
      <c r="B457" s="11" t="s">
        <v>104</v>
      </c>
      <c r="C457" s="5">
        <v>369.5</v>
      </c>
      <c r="D457" s="5">
        <v>0</v>
      </c>
      <c r="E457" s="5">
        <v>0</v>
      </c>
      <c r="F457" s="43">
        <f t="shared" si="36"/>
        <v>0</v>
      </c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</row>
    <row r="458" spans="1:35" s="6" customFormat="1" ht="9.75" customHeight="1" x14ac:dyDescent="0.2">
      <c r="A458" s="51"/>
      <c r="B458" s="11" t="s">
        <v>114</v>
      </c>
      <c r="C458" s="5">
        <f>C452+C453</f>
        <v>20000</v>
      </c>
      <c r="D458" s="5">
        <f>D452+D453</f>
        <v>0</v>
      </c>
      <c r="E458" s="5">
        <f>E452+E453</f>
        <v>0</v>
      </c>
      <c r="F458" s="43">
        <f t="shared" si="36"/>
        <v>0</v>
      </c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</row>
    <row r="459" spans="1:35" s="6" customFormat="1" ht="33.75" customHeight="1" x14ac:dyDescent="0.2">
      <c r="A459" s="51" t="s">
        <v>35</v>
      </c>
      <c r="B459" s="12" t="s">
        <v>168</v>
      </c>
      <c r="C459" s="4"/>
      <c r="D459" s="4"/>
      <c r="E459" s="4"/>
      <c r="F459" s="43" t="e">
        <f t="shared" si="36"/>
        <v>#DIV/0!</v>
      </c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</row>
    <row r="460" spans="1:35" s="6" customFormat="1" ht="9" customHeight="1" x14ac:dyDescent="0.2">
      <c r="A460" s="51"/>
      <c r="B460" s="11" t="s">
        <v>4</v>
      </c>
      <c r="C460" s="4">
        <f>SUM(C461:C466)</f>
        <v>8300</v>
      </c>
      <c r="D460" s="4">
        <f>SUM(D461:D466)</f>
        <v>0</v>
      </c>
      <c r="E460" s="4">
        <f>SUM(E461:E466)</f>
        <v>0</v>
      </c>
      <c r="F460" s="43">
        <f t="shared" si="36"/>
        <v>0</v>
      </c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</row>
    <row r="461" spans="1:35" s="6" customFormat="1" ht="9" customHeight="1" x14ac:dyDescent="0.2">
      <c r="A461" s="51"/>
      <c r="B461" s="11" t="s">
        <v>3</v>
      </c>
      <c r="C461" s="5">
        <v>0</v>
      </c>
      <c r="D461" s="4">
        <v>0</v>
      </c>
      <c r="E461" s="4">
        <v>0</v>
      </c>
      <c r="F461" s="43" t="e">
        <f t="shared" si="36"/>
        <v>#DIV/0!</v>
      </c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</row>
    <row r="462" spans="1:35" s="6" customFormat="1" ht="9" customHeight="1" x14ac:dyDescent="0.2">
      <c r="A462" s="51"/>
      <c r="B462" s="11" t="s">
        <v>2</v>
      </c>
      <c r="C462" s="5">
        <v>8000</v>
      </c>
      <c r="D462" s="4">
        <v>0</v>
      </c>
      <c r="E462" s="4">
        <v>0</v>
      </c>
      <c r="F462" s="43">
        <f t="shared" ref="F462:F525" si="42">E462/C462</f>
        <v>0</v>
      </c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</row>
    <row r="463" spans="1:35" s="6" customFormat="1" ht="9" customHeight="1" x14ac:dyDescent="0.2">
      <c r="A463" s="51"/>
      <c r="B463" s="11" t="s">
        <v>1</v>
      </c>
      <c r="C463" s="4">
        <v>0</v>
      </c>
      <c r="D463" s="4">
        <v>0</v>
      </c>
      <c r="E463" s="4">
        <v>0</v>
      </c>
      <c r="F463" s="43" t="e">
        <f t="shared" si="42"/>
        <v>#DIV/0!</v>
      </c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</row>
    <row r="464" spans="1:35" s="6" customFormat="1" ht="9" customHeight="1" x14ac:dyDescent="0.2">
      <c r="A464" s="51"/>
      <c r="B464" s="11" t="s">
        <v>0</v>
      </c>
      <c r="C464" s="4">
        <v>0</v>
      </c>
      <c r="D464" s="4">
        <v>0</v>
      </c>
      <c r="E464" s="4">
        <v>0</v>
      </c>
      <c r="F464" s="43" t="e">
        <f t="shared" si="42"/>
        <v>#DIV/0!</v>
      </c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</row>
    <row r="465" spans="1:35" s="6" customFormat="1" ht="9" customHeight="1" x14ac:dyDescent="0.2">
      <c r="A465" s="51"/>
      <c r="B465" s="11" t="s">
        <v>111</v>
      </c>
      <c r="C465" s="4">
        <v>0</v>
      </c>
      <c r="D465" s="4">
        <v>0</v>
      </c>
      <c r="E465" s="4">
        <v>0</v>
      </c>
      <c r="F465" s="43" t="e">
        <f t="shared" si="42"/>
        <v>#DIV/0!</v>
      </c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</row>
    <row r="466" spans="1:35" s="6" customFormat="1" ht="9" customHeight="1" x14ac:dyDescent="0.2">
      <c r="A466" s="51"/>
      <c r="B466" s="11" t="s">
        <v>104</v>
      </c>
      <c r="C466" s="4">
        <v>300</v>
      </c>
      <c r="D466" s="4">
        <v>0</v>
      </c>
      <c r="E466" s="4">
        <v>0</v>
      </c>
      <c r="F466" s="43">
        <f t="shared" si="42"/>
        <v>0</v>
      </c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</row>
    <row r="467" spans="1:35" s="6" customFormat="1" ht="9.75" customHeight="1" x14ac:dyDescent="0.2">
      <c r="A467" s="51"/>
      <c r="B467" s="11" t="s">
        <v>114</v>
      </c>
      <c r="C467" s="4">
        <f>C461+C462</f>
        <v>8000</v>
      </c>
      <c r="D467" s="4">
        <f>D461+D462</f>
        <v>0</v>
      </c>
      <c r="E467" s="4">
        <f>E461+E462</f>
        <v>0</v>
      </c>
      <c r="F467" s="43">
        <f t="shared" si="42"/>
        <v>0</v>
      </c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</row>
    <row r="468" spans="1:35" s="6" customFormat="1" ht="10.5" customHeight="1" x14ac:dyDescent="0.2">
      <c r="A468" s="61" t="s">
        <v>115</v>
      </c>
      <c r="B468" s="61"/>
      <c r="C468" s="61"/>
      <c r="D468" s="61"/>
      <c r="E468" s="61"/>
      <c r="F468" s="43" t="e">
        <f t="shared" si="42"/>
        <v>#DIV/0!</v>
      </c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</row>
    <row r="469" spans="1:35" s="6" customFormat="1" ht="10.5" customHeight="1" x14ac:dyDescent="0.2">
      <c r="A469" s="62"/>
      <c r="B469" s="11" t="s">
        <v>112</v>
      </c>
      <c r="C469" s="31">
        <f>SUM(C470:C475)</f>
        <v>15196.1</v>
      </c>
      <c r="D469" s="31">
        <f>SUM(D470:D475)</f>
        <v>1118.3889999999999</v>
      </c>
      <c r="E469" s="31">
        <f>SUM(E470:E475)</f>
        <v>1118.3889999999999</v>
      </c>
      <c r="F469" s="43">
        <f t="shared" si="42"/>
        <v>7.3597107152493069E-2</v>
      </c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</row>
    <row r="470" spans="1:35" s="6" customFormat="1" ht="10.5" customHeight="1" x14ac:dyDescent="0.2">
      <c r="A470" s="62"/>
      <c r="B470" s="11" t="s">
        <v>3</v>
      </c>
      <c r="C470" s="31">
        <f>C478+C529</f>
        <v>0</v>
      </c>
      <c r="D470" s="31">
        <f t="shared" ref="D470:E470" si="43">D478+D529</f>
        <v>0</v>
      </c>
      <c r="E470" s="31">
        <f t="shared" si="43"/>
        <v>0</v>
      </c>
      <c r="F470" s="43" t="e">
        <f t="shared" si="42"/>
        <v>#DIV/0!</v>
      </c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</row>
    <row r="471" spans="1:35" s="6" customFormat="1" ht="10.5" customHeight="1" x14ac:dyDescent="0.2">
      <c r="A471" s="62"/>
      <c r="B471" s="11" t="s">
        <v>2</v>
      </c>
      <c r="C471" s="31">
        <f t="shared" ref="C471:E475" si="44">C479+C530</f>
        <v>14300</v>
      </c>
      <c r="D471" s="31">
        <f t="shared" si="44"/>
        <v>1118.3889999999999</v>
      </c>
      <c r="E471" s="31">
        <f t="shared" si="44"/>
        <v>1118.3889999999999</v>
      </c>
      <c r="F471" s="43">
        <f t="shared" si="42"/>
        <v>7.8209020979020966E-2</v>
      </c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</row>
    <row r="472" spans="1:35" s="6" customFormat="1" ht="10.5" customHeight="1" x14ac:dyDescent="0.2">
      <c r="A472" s="62"/>
      <c r="B472" s="11" t="s">
        <v>1</v>
      </c>
      <c r="C472" s="31">
        <f t="shared" si="44"/>
        <v>154.5</v>
      </c>
      <c r="D472" s="31">
        <f t="shared" si="44"/>
        <v>0</v>
      </c>
      <c r="E472" s="31">
        <f t="shared" si="44"/>
        <v>0</v>
      </c>
      <c r="F472" s="43">
        <f t="shared" si="42"/>
        <v>0</v>
      </c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</row>
    <row r="473" spans="1:35" s="6" customFormat="1" ht="10.5" customHeight="1" x14ac:dyDescent="0.2">
      <c r="A473" s="62"/>
      <c r="B473" s="11" t="s">
        <v>0</v>
      </c>
      <c r="C473" s="31">
        <f t="shared" si="44"/>
        <v>0</v>
      </c>
      <c r="D473" s="31">
        <f t="shared" si="44"/>
        <v>0</v>
      </c>
      <c r="E473" s="31">
        <f t="shared" si="44"/>
        <v>0</v>
      </c>
      <c r="F473" s="43" t="e">
        <f t="shared" si="42"/>
        <v>#DIV/0!</v>
      </c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</row>
    <row r="474" spans="1:35" s="6" customFormat="1" ht="10.5" customHeight="1" x14ac:dyDescent="0.2">
      <c r="A474" s="62"/>
      <c r="B474" s="11" t="s">
        <v>111</v>
      </c>
      <c r="C474" s="31">
        <f t="shared" si="44"/>
        <v>0</v>
      </c>
      <c r="D474" s="31">
        <f t="shared" si="44"/>
        <v>0</v>
      </c>
      <c r="E474" s="31">
        <f t="shared" si="44"/>
        <v>0</v>
      </c>
      <c r="F474" s="43" t="e">
        <f t="shared" si="42"/>
        <v>#DIV/0!</v>
      </c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</row>
    <row r="475" spans="1:35" s="6" customFormat="1" ht="10.5" customHeight="1" x14ac:dyDescent="0.2">
      <c r="A475" s="62"/>
      <c r="B475" s="11" t="s">
        <v>104</v>
      </c>
      <c r="C475" s="31">
        <f t="shared" si="44"/>
        <v>741.6</v>
      </c>
      <c r="D475" s="31">
        <f t="shared" si="44"/>
        <v>0</v>
      </c>
      <c r="E475" s="31">
        <f t="shared" si="44"/>
        <v>0</v>
      </c>
      <c r="F475" s="43">
        <f t="shared" si="42"/>
        <v>0</v>
      </c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</row>
    <row r="476" spans="1:35" s="6" customFormat="1" ht="19.5" x14ac:dyDescent="0.2">
      <c r="A476" s="51" t="s">
        <v>32</v>
      </c>
      <c r="B476" s="12" t="s">
        <v>166</v>
      </c>
      <c r="C476" s="30"/>
      <c r="D476" s="30"/>
      <c r="E476" s="30"/>
      <c r="F476" s="43" t="e">
        <f t="shared" si="42"/>
        <v>#DIV/0!</v>
      </c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</row>
    <row r="477" spans="1:35" s="6" customFormat="1" ht="10.5" customHeight="1" x14ac:dyDescent="0.2">
      <c r="A477" s="51"/>
      <c r="B477" s="11" t="s">
        <v>4</v>
      </c>
      <c r="C477" s="30">
        <f>SUM(C478:C483)</f>
        <v>5500</v>
      </c>
      <c r="D477" s="30">
        <f>SUM(D478:D483)</f>
        <v>1000</v>
      </c>
      <c r="E477" s="30">
        <f>SUM(E478:E483)</f>
        <v>1000</v>
      </c>
      <c r="F477" s="43">
        <f t="shared" si="42"/>
        <v>0.18181818181818182</v>
      </c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</row>
    <row r="478" spans="1:35" s="6" customFormat="1" ht="10.5" customHeight="1" x14ac:dyDescent="0.2">
      <c r="A478" s="51"/>
      <c r="B478" s="11" t="s">
        <v>3</v>
      </c>
      <c r="C478" s="30">
        <f t="shared" ref="C478:E483" si="45">C486+C495+C504+C513+C521</f>
        <v>0</v>
      </c>
      <c r="D478" s="30">
        <f t="shared" si="45"/>
        <v>0</v>
      </c>
      <c r="E478" s="30">
        <f t="shared" si="45"/>
        <v>0</v>
      </c>
      <c r="F478" s="43" t="e">
        <f t="shared" si="42"/>
        <v>#DIV/0!</v>
      </c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</row>
    <row r="479" spans="1:35" s="6" customFormat="1" ht="10.5" customHeight="1" x14ac:dyDescent="0.2">
      <c r="A479" s="51"/>
      <c r="B479" s="11" t="s">
        <v>2</v>
      </c>
      <c r="C479" s="30">
        <f t="shared" si="45"/>
        <v>5500</v>
      </c>
      <c r="D479" s="30">
        <f t="shared" si="45"/>
        <v>1000</v>
      </c>
      <c r="E479" s="30">
        <f t="shared" si="45"/>
        <v>1000</v>
      </c>
      <c r="F479" s="43">
        <f t="shared" si="42"/>
        <v>0.18181818181818182</v>
      </c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</row>
    <row r="480" spans="1:35" s="6" customFormat="1" ht="10.5" customHeight="1" x14ac:dyDescent="0.2">
      <c r="A480" s="51"/>
      <c r="B480" s="11" t="s">
        <v>1</v>
      </c>
      <c r="C480" s="30">
        <f t="shared" si="45"/>
        <v>0</v>
      </c>
      <c r="D480" s="30">
        <f t="shared" si="45"/>
        <v>0</v>
      </c>
      <c r="E480" s="30">
        <f t="shared" si="45"/>
        <v>0</v>
      </c>
      <c r="F480" s="43" t="e">
        <f t="shared" si="42"/>
        <v>#DIV/0!</v>
      </c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</row>
    <row r="481" spans="1:35" s="6" customFormat="1" ht="10.5" customHeight="1" x14ac:dyDescent="0.2">
      <c r="A481" s="51"/>
      <c r="B481" s="11" t="s">
        <v>0</v>
      </c>
      <c r="C481" s="30">
        <f t="shared" si="45"/>
        <v>0</v>
      </c>
      <c r="D481" s="30">
        <f t="shared" si="45"/>
        <v>0</v>
      </c>
      <c r="E481" s="30">
        <f t="shared" si="45"/>
        <v>0</v>
      </c>
      <c r="F481" s="43" t="e">
        <f t="shared" si="42"/>
        <v>#DIV/0!</v>
      </c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</row>
    <row r="482" spans="1:35" s="6" customFormat="1" ht="10.5" customHeight="1" x14ac:dyDescent="0.2">
      <c r="A482" s="51"/>
      <c r="B482" s="11" t="s">
        <v>111</v>
      </c>
      <c r="C482" s="30">
        <f t="shared" si="45"/>
        <v>0</v>
      </c>
      <c r="D482" s="30">
        <f t="shared" si="45"/>
        <v>0</v>
      </c>
      <c r="E482" s="30">
        <f t="shared" si="45"/>
        <v>0</v>
      </c>
      <c r="F482" s="43" t="e">
        <f t="shared" si="42"/>
        <v>#DIV/0!</v>
      </c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</row>
    <row r="483" spans="1:35" s="6" customFormat="1" ht="10.5" customHeight="1" x14ac:dyDescent="0.2">
      <c r="A483" s="51"/>
      <c r="B483" s="11" t="s">
        <v>104</v>
      </c>
      <c r="C483" s="30">
        <f t="shared" si="45"/>
        <v>0</v>
      </c>
      <c r="D483" s="30">
        <f t="shared" si="45"/>
        <v>0</v>
      </c>
      <c r="E483" s="30">
        <f t="shared" si="45"/>
        <v>0</v>
      </c>
      <c r="F483" s="43" t="e">
        <f t="shared" si="42"/>
        <v>#DIV/0!</v>
      </c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</row>
    <row r="484" spans="1:35" s="2" customFormat="1" ht="60.75" customHeight="1" x14ac:dyDescent="0.2">
      <c r="A484" s="51" t="s">
        <v>31</v>
      </c>
      <c r="B484" s="13" t="s">
        <v>143</v>
      </c>
      <c r="C484" s="30"/>
      <c r="D484" s="30"/>
      <c r="E484" s="30"/>
      <c r="F484" s="43" t="e">
        <f t="shared" si="42"/>
        <v>#DIV/0!</v>
      </c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</row>
    <row r="485" spans="1:35" s="2" customFormat="1" ht="11.25" customHeight="1" x14ac:dyDescent="0.2">
      <c r="A485" s="51"/>
      <c r="B485" s="11" t="s">
        <v>4</v>
      </c>
      <c r="C485" s="30">
        <f>SUM(C486:C491)</f>
        <v>300</v>
      </c>
      <c r="D485" s="30">
        <f>SUM(D486:D491)</f>
        <v>0</v>
      </c>
      <c r="E485" s="30">
        <f>SUM(E486:E491)</f>
        <v>0</v>
      </c>
      <c r="F485" s="43">
        <f t="shared" si="42"/>
        <v>0</v>
      </c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</row>
    <row r="486" spans="1:35" s="2" customFormat="1" ht="11.25" customHeight="1" x14ac:dyDescent="0.2">
      <c r="A486" s="51"/>
      <c r="B486" s="11" t="s">
        <v>3</v>
      </c>
      <c r="C486" s="3">
        <v>0</v>
      </c>
      <c r="D486" s="3">
        <v>0</v>
      </c>
      <c r="E486" s="3">
        <v>0</v>
      </c>
      <c r="F486" s="43" t="e">
        <f t="shared" si="42"/>
        <v>#DIV/0!</v>
      </c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</row>
    <row r="487" spans="1:35" s="2" customFormat="1" ht="11.25" customHeight="1" x14ac:dyDescent="0.2">
      <c r="A487" s="51"/>
      <c r="B487" s="11" t="s">
        <v>30</v>
      </c>
      <c r="C487" s="3">
        <v>300</v>
      </c>
      <c r="D487" s="3">
        <v>0</v>
      </c>
      <c r="E487" s="3">
        <v>0</v>
      </c>
      <c r="F487" s="43">
        <f t="shared" si="42"/>
        <v>0</v>
      </c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</row>
    <row r="488" spans="1:35" s="2" customFormat="1" ht="11.25" customHeight="1" x14ac:dyDescent="0.2">
      <c r="A488" s="51"/>
      <c r="B488" s="11" t="s">
        <v>1</v>
      </c>
      <c r="C488" s="3">
        <v>0</v>
      </c>
      <c r="D488" s="3">
        <v>0</v>
      </c>
      <c r="E488" s="3">
        <v>0</v>
      </c>
      <c r="F488" s="43" t="e">
        <f t="shared" si="42"/>
        <v>#DIV/0!</v>
      </c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</row>
    <row r="489" spans="1:35" s="2" customFormat="1" ht="11.25" customHeight="1" x14ac:dyDescent="0.2">
      <c r="A489" s="51"/>
      <c r="B489" s="11" t="s">
        <v>0</v>
      </c>
      <c r="C489" s="3">
        <v>0</v>
      </c>
      <c r="D489" s="3">
        <v>0</v>
      </c>
      <c r="E489" s="3">
        <v>0</v>
      </c>
      <c r="F489" s="43" t="e">
        <f t="shared" si="42"/>
        <v>#DIV/0!</v>
      </c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</row>
    <row r="490" spans="1:35" s="2" customFormat="1" ht="11.25" customHeight="1" x14ac:dyDescent="0.2">
      <c r="A490" s="51"/>
      <c r="B490" s="11" t="s">
        <v>111</v>
      </c>
      <c r="C490" s="3">
        <v>0</v>
      </c>
      <c r="D490" s="3">
        <v>0</v>
      </c>
      <c r="E490" s="3">
        <v>0</v>
      </c>
      <c r="F490" s="43" t="e">
        <f t="shared" si="42"/>
        <v>#DIV/0!</v>
      </c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</row>
    <row r="491" spans="1:35" s="2" customFormat="1" ht="11.25" customHeight="1" x14ac:dyDescent="0.2">
      <c r="A491" s="51"/>
      <c r="B491" s="11" t="s">
        <v>104</v>
      </c>
      <c r="C491" s="3">
        <v>0</v>
      </c>
      <c r="D491" s="3">
        <v>0</v>
      </c>
      <c r="E491" s="3">
        <v>0</v>
      </c>
      <c r="F491" s="43" t="e">
        <f t="shared" si="42"/>
        <v>#DIV/0!</v>
      </c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</row>
    <row r="492" spans="1:35" s="2" customFormat="1" ht="11.25" customHeight="1" x14ac:dyDescent="0.2">
      <c r="A492" s="51"/>
      <c r="B492" s="11" t="s">
        <v>113</v>
      </c>
      <c r="C492" s="3">
        <f>C487</f>
        <v>300</v>
      </c>
      <c r="D492" s="3">
        <f>D487</f>
        <v>0</v>
      </c>
      <c r="E492" s="3">
        <f>E487</f>
        <v>0</v>
      </c>
      <c r="F492" s="43">
        <f t="shared" si="42"/>
        <v>0</v>
      </c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</row>
    <row r="493" spans="1:35" s="2" customFormat="1" ht="42.75" customHeight="1" x14ac:dyDescent="0.2">
      <c r="A493" s="53" t="s">
        <v>29</v>
      </c>
      <c r="B493" s="14" t="s">
        <v>144</v>
      </c>
      <c r="C493" s="30"/>
      <c r="D493" s="30"/>
      <c r="E493" s="30"/>
      <c r="F493" s="43" t="e">
        <f t="shared" si="42"/>
        <v>#DIV/0!</v>
      </c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</row>
    <row r="494" spans="1:35" s="2" customFormat="1" ht="11.25" customHeight="1" x14ac:dyDescent="0.2">
      <c r="A494" s="54"/>
      <c r="B494" s="11" t="s">
        <v>4</v>
      </c>
      <c r="C494" s="30">
        <f>SUM(C495:C500)</f>
        <v>600</v>
      </c>
      <c r="D494" s="30">
        <f>SUM(D495:D500)</f>
        <v>0</v>
      </c>
      <c r="E494" s="30">
        <f>SUM(E495:E500)</f>
        <v>0</v>
      </c>
      <c r="F494" s="43">
        <f t="shared" si="42"/>
        <v>0</v>
      </c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</row>
    <row r="495" spans="1:35" s="2" customFormat="1" ht="11.25" customHeight="1" x14ac:dyDescent="0.2">
      <c r="A495" s="54"/>
      <c r="B495" s="11" t="s">
        <v>3</v>
      </c>
      <c r="C495" s="3">
        <v>0</v>
      </c>
      <c r="D495" s="3">
        <v>0</v>
      </c>
      <c r="E495" s="3">
        <v>0</v>
      </c>
      <c r="F495" s="43" t="e">
        <f t="shared" si="42"/>
        <v>#DIV/0!</v>
      </c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</row>
    <row r="496" spans="1:35" s="2" customFormat="1" ht="11.25" customHeight="1" x14ac:dyDescent="0.2">
      <c r="A496" s="54"/>
      <c r="B496" s="11" t="s">
        <v>2</v>
      </c>
      <c r="C496" s="3">
        <v>600</v>
      </c>
      <c r="D496" s="3">
        <v>0</v>
      </c>
      <c r="E496" s="3">
        <v>0</v>
      </c>
      <c r="F496" s="43">
        <f t="shared" si="42"/>
        <v>0</v>
      </c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</row>
    <row r="497" spans="1:35" s="2" customFormat="1" ht="11.25" customHeight="1" x14ac:dyDescent="0.2">
      <c r="A497" s="54"/>
      <c r="B497" s="11" t="s">
        <v>1</v>
      </c>
      <c r="C497" s="3">
        <v>0</v>
      </c>
      <c r="D497" s="3">
        <v>0</v>
      </c>
      <c r="E497" s="3">
        <v>0</v>
      </c>
      <c r="F497" s="43" t="e">
        <f t="shared" si="42"/>
        <v>#DIV/0!</v>
      </c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</row>
    <row r="498" spans="1:35" s="2" customFormat="1" ht="11.25" customHeight="1" x14ac:dyDescent="0.2">
      <c r="A498" s="54"/>
      <c r="B498" s="11" t="s">
        <v>0</v>
      </c>
      <c r="C498" s="3">
        <v>0</v>
      </c>
      <c r="D498" s="3">
        <v>0</v>
      </c>
      <c r="E498" s="3">
        <v>0</v>
      </c>
      <c r="F498" s="43" t="e">
        <f t="shared" si="42"/>
        <v>#DIV/0!</v>
      </c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</row>
    <row r="499" spans="1:35" s="2" customFormat="1" ht="11.25" customHeight="1" x14ac:dyDescent="0.2">
      <c r="A499" s="54"/>
      <c r="B499" s="11" t="s">
        <v>111</v>
      </c>
      <c r="C499" s="3">
        <v>0</v>
      </c>
      <c r="D499" s="3">
        <v>0</v>
      </c>
      <c r="E499" s="3">
        <v>0</v>
      </c>
      <c r="F499" s="43" t="e">
        <f t="shared" si="42"/>
        <v>#DIV/0!</v>
      </c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</row>
    <row r="500" spans="1:35" s="2" customFormat="1" ht="11.25" customHeight="1" x14ac:dyDescent="0.2">
      <c r="A500" s="54"/>
      <c r="B500" s="11" t="s">
        <v>104</v>
      </c>
      <c r="C500" s="3">
        <v>0</v>
      </c>
      <c r="D500" s="3">
        <v>0</v>
      </c>
      <c r="E500" s="3">
        <v>0</v>
      </c>
      <c r="F500" s="43" t="e">
        <f t="shared" si="42"/>
        <v>#DIV/0!</v>
      </c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</row>
    <row r="501" spans="1:35" s="2" customFormat="1" ht="11.25" customHeight="1" x14ac:dyDescent="0.2">
      <c r="A501" s="54"/>
      <c r="B501" s="11" t="s">
        <v>113</v>
      </c>
      <c r="C501" s="3">
        <f>C496</f>
        <v>600</v>
      </c>
      <c r="D501" s="3">
        <f>D496</f>
        <v>0</v>
      </c>
      <c r="E501" s="3">
        <f>E496</f>
        <v>0</v>
      </c>
      <c r="F501" s="43">
        <f t="shared" si="42"/>
        <v>0</v>
      </c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</row>
    <row r="502" spans="1:35" s="2" customFormat="1" ht="39" x14ac:dyDescent="0.2">
      <c r="A502" s="53" t="s">
        <v>28</v>
      </c>
      <c r="B502" s="14" t="s">
        <v>145</v>
      </c>
      <c r="C502" s="30"/>
      <c r="D502" s="30"/>
      <c r="E502" s="30"/>
      <c r="F502" s="43" t="e">
        <f t="shared" si="42"/>
        <v>#DIV/0!</v>
      </c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</row>
    <row r="503" spans="1:35" s="2" customFormat="1" ht="11.25" customHeight="1" x14ac:dyDescent="0.2">
      <c r="A503" s="54"/>
      <c r="B503" s="11" t="s">
        <v>4</v>
      </c>
      <c r="C503" s="4">
        <f>SUM(C504:C509)</f>
        <v>0</v>
      </c>
      <c r="D503" s="4">
        <f>SUM(D504:D509)</f>
        <v>0</v>
      </c>
      <c r="E503" s="4">
        <f>SUM(E504:E509)</f>
        <v>0</v>
      </c>
      <c r="F503" s="43" t="e">
        <f t="shared" si="42"/>
        <v>#DIV/0!</v>
      </c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</row>
    <row r="504" spans="1:35" s="2" customFormat="1" ht="11.25" customHeight="1" x14ac:dyDescent="0.2">
      <c r="A504" s="54"/>
      <c r="B504" s="11" t="s">
        <v>3</v>
      </c>
      <c r="C504" s="5">
        <v>0</v>
      </c>
      <c r="D504" s="5">
        <v>0</v>
      </c>
      <c r="E504" s="5">
        <v>0</v>
      </c>
      <c r="F504" s="43" t="e">
        <f t="shared" si="42"/>
        <v>#DIV/0!</v>
      </c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</row>
    <row r="505" spans="1:35" s="2" customFormat="1" ht="11.25" customHeight="1" x14ac:dyDescent="0.2">
      <c r="A505" s="54"/>
      <c r="B505" s="11" t="s">
        <v>27</v>
      </c>
      <c r="C505" s="5">
        <v>0</v>
      </c>
      <c r="D505" s="5">
        <v>0</v>
      </c>
      <c r="E505" s="5">
        <v>0</v>
      </c>
      <c r="F505" s="43" t="e">
        <f t="shared" si="42"/>
        <v>#DIV/0!</v>
      </c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</row>
    <row r="506" spans="1:35" s="2" customFormat="1" ht="11.25" customHeight="1" x14ac:dyDescent="0.2">
      <c r="A506" s="54"/>
      <c r="B506" s="11" t="s">
        <v>1</v>
      </c>
      <c r="C506" s="5">
        <v>0</v>
      </c>
      <c r="D506" s="5">
        <v>0</v>
      </c>
      <c r="E506" s="5">
        <v>0</v>
      </c>
      <c r="F506" s="43" t="e">
        <f t="shared" si="42"/>
        <v>#DIV/0!</v>
      </c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</row>
    <row r="507" spans="1:35" s="2" customFormat="1" ht="11.25" customHeight="1" x14ac:dyDescent="0.2">
      <c r="A507" s="54"/>
      <c r="B507" s="11" t="s">
        <v>0</v>
      </c>
      <c r="C507" s="5">
        <v>0</v>
      </c>
      <c r="D507" s="5">
        <v>0</v>
      </c>
      <c r="E507" s="5">
        <v>0</v>
      </c>
      <c r="F507" s="43" t="e">
        <f t="shared" si="42"/>
        <v>#DIV/0!</v>
      </c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</row>
    <row r="508" spans="1:35" s="2" customFormat="1" ht="11.25" customHeight="1" x14ac:dyDescent="0.2">
      <c r="A508" s="54"/>
      <c r="B508" s="11" t="s">
        <v>111</v>
      </c>
      <c r="C508" s="5">
        <v>0</v>
      </c>
      <c r="D508" s="5">
        <v>0</v>
      </c>
      <c r="E508" s="5">
        <v>0</v>
      </c>
      <c r="F508" s="43" t="e">
        <f t="shared" si="42"/>
        <v>#DIV/0!</v>
      </c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</row>
    <row r="509" spans="1:35" s="2" customFormat="1" ht="11.25" customHeight="1" x14ac:dyDescent="0.2">
      <c r="A509" s="54"/>
      <c r="B509" s="11" t="s">
        <v>104</v>
      </c>
      <c r="C509" s="5">
        <v>0</v>
      </c>
      <c r="D509" s="5">
        <v>0</v>
      </c>
      <c r="E509" s="5">
        <v>0</v>
      </c>
      <c r="F509" s="43" t="e">
        <f t="shared" si="42"/>
        <v>#DIV/0!</v>
      </c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</row>
    <row r="510" spans="1:35" s="2" customFormat="1" ht="11.25" customHeight="1" x14ac:dyDescent="0.2">
      <c r="A510" s="55"/>
      <c r="B510" s="11" t="s">
        <v>113</v>
      </c>
      <c r="C510" s="3">
        <f>C505</f>
        <v>0</v>
      </c>
      <c r="D510" s="3">
        <f>D505</f>
        <v>0</v>
      </c>
      <c r="E510" s="3">
        <f>E505</f>
        <v>0</v>
      </c>
      <c r="F510" s="43" t="e">
        <f t="shared" si="42"/>
        <v>#DIV/0!</v>
      </c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</row>
    <row r="511" spans="1:35" s="6" customFormat="1" ht="40.5" customHeight="1" x14ac:dyDescent="0.2">
      <c r="A511" s="53" t="s">
        <v>26</v>
      </c>
      <c r="B511" s="14" t="s">
        <v>146</v>
      </c>
      <c r="C511" s="4"/>
      <c r="D511" s="4"/>
      <c r="E511" s="4"/>
      <c r="F511" s="43" t="e">
        <f t="shared" si="42"/>
        <v>#DIV/0!</v>
      </c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</row>
    <row r="512" spans="1:35" s="6" customFormat="1" ht="10.5" customHeight="1" x14ac:dyDescent="0.2">
      <c r="A512" s="54"/>
      <c r="B512" s="11" t="s">
        <v>4</v>
      </c>
      <c r="C512" s="4">
        <f>SUM(C513:C518)</f>
        <v>4000</v>
      </c>
      <c r="D512" s="4">
        <f>SUM(D513:D518)</f>
        <v>1000</v>
      </c>
      <c r="E512" s="4">
        <f>SUM(E513:E518)</f>
        <v>1000</v>
      </c>
      <c r="F512" s="43">
        <f t="shared" si="42"/>
        <v>0.25</v>
      </c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</row>
    <row r="513" spans="1:35" s="6" customFormat="1" ht="10.5" customHeight="1" x14ac:dyDescent="0.2">
      <c r="A513" s="54"/>
      <c r="B513" s="11" t="s">
        <v>3</v>
      </c>
      <c r="C513" s="5">
        <v>0</v>
      </c>
      <c r="D513" s="5">
        <v>0</v>
      </c>
      <c r="E513" s="5">
        <v>0</v>
      </c>
      <c r="F513" s="43" t="e">
        <f t="shared" si="42"/>
        <v>#DIV/0!</v>
      </c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</row>
    <row r="514" spans="1:35" s="6" customFormat="1" ht="10.5" customHeight="1" x14ac:dyDescent="0.2">
      <c r="A514" s="54"/>
      <c r="B514" s="11" t="s">
        <v>2</v>
      </c>
      <c r="C514" s="5">
        <v>4000</v>
      </c>
      <c r="D514" s="5">
        <v>1000</v>
      </c>
      <c r="E514" s="5">
        <v>1000</v>
      </c>
      <c r="F514" s="43">
        <f t="shared" si="42"/>
        <v>0.25</v>
      </c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</row>
    <row r="515" spans="1:35" s="6" customFormat="1" ht="10.5" customHeight="1" x14ac:dyDescent="0.2">
      <c r="A515" s="54"/>
      <c r="B515" s="11" t="s">
        <v>1</v>
      </c>
      <c r="C515" s="5">
        <v>0</v>
      </c>
      <c r="D515" s="5">
        <v>0</v>
      </c>
      <c r="E515" s="5">
        <v>0</v>
      </c>
      <c r="F515" s="43" t="e">
        <f t="shared" si="42"/>
        <v>#DIV/0!</v>
      </c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</row>
    <row r="516" spans="1:35" s="6" customFormat="1" ht="10.5" customHeight="1" x14ac:dyDescent="0.2">
      <c r="A516" s="54"/>
      <c r="B516" s="11" t="s">
        <v>0</v>
      </c>
      <c r="C516" s="5">
        <v>0</v>
      </c>
      <c r="D516" s="5">
        <v>0</v>
      </c>
      <c r="E516" s="5">
        <v>0</v>
      </c>
      <c r="F516" s="43" t="e">
        <f t="shared" si="42"/>
        <v>#DIV/0!</v>
      </c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</row>
    <row r="517" spans="1:35" s="6" customFormat="1" ht="10.5" customHeight="1" x14ac:dyDescent="0.2">
      <c r="A517" s="54"/>
      <c r="B517" s="11" t="s">
        <v>111</v>
      </c>
      <c r="C517" s="5">
        <v>0</v>
      </c>
      <c r="D517" s="5">
        <v>0</v>
      </c>
      <c r="E517" s="5">
        <v>0</v>
      </c>
      <c r="F517" s="43" t="e">
        <f t="shared" si="42"/>
        <v>#DIV/0!</v>
      </c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</row>
    <row r="518" spans="1:35" s="6" customFormat="1" ht="10.5" customHeight="1" x14ac:dyDescent="0.2">
      <c r="A518" s="54"/>
      <c r="B518" s="11" t="s">
        <v>104</v>
      </c>
      <c r="C518" s="5">
        <v>0</v>
      </c>
      <c r="D518" s="5">
        <v>0</v>
      </c>
      <c r="E518" s="5">
        <v>0</v>
      </c>
      <c r="F518" s="43" t="e">
        <f t="shared" si="42"/>
        <v>#DIV/0!</v>
      </c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</row>
    <row r="519" spans="1:35" s="6" customFormat="1" ht="78" x14ac:dyDescent="0.2">
      <c r="A519" s="53" t="s">
        <v>192</v>
      </c>
      <c r="B519" s="14" t="s">
        <v>193</v>
      </c>
      <c r="C519" s="4"/>
      <c r="D519" s="4"/>
      <c r="E519" s="4"/>
      <c r="F519" s="43" t="e">
        <f t="shared" si="42"/>
        <v>#DIV/0!</v>
      </c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</row>
    <row r="520" spans="1:35" s="6" customFormat="1" ht="9.75" customHeight="1" x14ac:dyDescent="0.2">
      <c r="A520" s="54"/>
      <c r="B520" s="11" t="s">
        <v>4</v>
      </c>
      <c r="C520" s="4">
        <f>SUM(C521:C526)</f>
        <v>600</v>
      </c>
      <c r="D520" s="4">
        <f>SUM(D521:D526)</f>
        <v>0</v>
      </c>
      <c r="E520" s="4">
        <f>SUM(E521:E526)</f>
        <v>0</v>
      </c>
      <c r="F520" s="43">
        <f t="shared" si="42"/>
        <v>0</v>
      </c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</row>
    <row r="521" spans="1:35" s="6" customFormat="1" ht="9.75" customHeight="1" x14ac:dyDescent="0.2">
      <c r="A521" s="54"/>
      <c r="B521" s="11" t="s">
        <v>3</v>
      </c>
      <c r="C521" s="5">
        <v>0</v>
      </c>
      <c r="D521" s="5">
        <v>0</v>
      </c>
      <c r="E521" s="5">
        <v>0</v>
      </c>
      <c r="F521" s="43" t="e">
        <f t="shared" si="42"/>
        <v>#DIV/0!</v>
      </c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</row>
    <row r="522" spans="1:35" s="6" customFormat="1" ht="9.75" customHeight="1" x14ac:dyDescent="0.2">
      <c r="A522" s="54"/>
      <c r="B522" s="11" t="s">
        <v>2</v>
      </c>
      <c r="C522" s="5">
        <v>600</v>
      </c>
      <c r="D522" s="5">
        <v>0</v>
      </c>
      <c r="E522" s="5">
        <v>0</v>
      </c>
      <c r="F522" s="43">
        <f t="shared" si="42"/>
        <v>0</v>
      </c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</row>
    <row r="523" spans="1:35" s="6" customFormat="1" ht="9.75" customHeight="1" x14ac:dyDescent="0.2">
      <c r="A523" s="54"/>
      <c r="B523" s="11" t="s">
        <v>1</v>
      </c>
      <c r="C523" s="5">
        <v>0</v>
      </c>
      <c r="D523" s="5">
        <v>0</v>
      </c>
      <c r="E523" s="5">
        <v>0</v>
      </c>
      <c r="F523" s="43" t="e">
        <f t="shared" si="42"/>
        <v>#DIV/0!</v>
      </c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</row>
    <row r="524" spans="1:35" s="6" customFormat="1" ht="9.75" customHeight="1" x14ac:dyDescent="0.2">
      <c r="A524" s="54"/>
      <c r="B524" s="11" t="s">
        <v>0</v>
      </c>
      <c r="C524" s="5">
        <v>0</v>
      </c>
      <c r="D524" s="5">
        <v>0</v>
      </c>
      <c r="E524" s="5">
        <v>0</v>
      </c>
      <c r="F524" s="43" t="e">
        <f t="shared" si="42"/>
        <v>#DIV/0!</v>
      </c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</row>
    <row r="525" spans="1:35" s="6" customFormat="1" ht="9.75" customHeight="1" x14ac:dyDescent="0.2">
      <c r="A525" s="54"/>
      <c r="B525" s="11" t="s">
        <v>111</v>
      </c>
      <c r="C525" s="5">
        <v>0</v>
      </c>
      <c r="D525" s="5">
        <v>0</v>
      </c>
      <c r="E525" s="5">
        <v>0</v>
      </c>
      <c r="F525" s="43" t="e">
        <f t="shared" si="42"/>
        <v>#DIV/0!</v>
      </c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</row>
    <row r="526" spans="1:35" s="6" customFormat="1" ht="9.75" customHeight="1" x14ac:dyDescent="0.2">
      <c r="A526" s="54"/>
      <c r="B526" s="11" t="s">
        <v>104</v>
      </c>
      <c r="C526" s="5">
        <v>0</v>
      </c>
      <c r="D526" s="5">
        <v>0</v>
      </c>
      <c r="E526" s="5">
        <v>0</v>
      </c>
      <c r="F526" s="43" t="e">
        <f t="shared" ref="F526:F589" si="46">E526/C526</f>
        <v>#DIV/0!</v>
      </c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</row>
    <row r="527" spans="1:35" s="6" customFormat="1" ht="20.25" customHeight="1" x14ac:dyDescent="0.2">
      <c r="A527" s="51" t="s">
        <v>25</v>
      </c>
      <c r="B527" s="12" t="s">
        <v>165</v>
      </c>
      <c r="C527" s="4"/>
      <c r="D527" s="4"/>
      <c r="E527" s="4"/>
      <c r="F527" s="43" t="e">
        <f t="shared" si="46"/>
        <v>#DIV/0!</v>
      </c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</row>
    <row r="528" spans="1:35" s="6" customFormat="1" ht="10.5" customHeight="1" x14ac:dyDescent="0.2">
      <c r="A528" s="51"/>
      <c r="B528" s="11" t="s">
        <v>4</v>
      </c>
      <c r="C528" s="4">
        <f>SUM(C529:C534)</f>
        <v>9696.1</v>
      </c>
      <c r="D528" s="4">
        <f>SUM(D529:D534)</f>
        <v>118.389</v>
      </c>
      <c r="E528" s="4">
        <f>SUM(E529:E534)</f>
        <v>118.389</v>
      </c>
      <c r="F528" s="43">
        <f t="shared" si="46"/>
        <v>1.2209960705850805E-2</v>
      </c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</row>
    <row r="529" spans="1:35" s="6" customFormat="1" ht="10.5" customHeight="1" x14ac:dyDescent="0.2">
      <c r="A529" s="51"/>
      <c r="B529" s="11" t="s">
        <v>3</v>
      </c>
      <c r="C529" s="4">
        <f>C537+C545+C553+C561+C570</f>
        <v>0</v>
      </c>
      <c r="D529" s="4">
        <f t="shared" ref="D529:E529" si="47">D537+D545+D553+D561+D570</f>
        <v>0</v>
      </c>
      <c r="E529" s="4">
        <f t="shared" si="47"/>
        <v>0</v>
      </c>
      <c r="F529" s="43" t="e">
        <f t="shared" si="46"/>
        <v>#DIV/0!</v>
      </c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</row>
    <row r="530" spans="1:35" s="6" customFormat="1" ht="10.5" customHeight="1" x14ac:dyDescent="0.2">
      <c r="A530" s="51"/>
      <c r="B530" s="11" t="s">
        <v>2</v>
      </c>
      <c r="C530" s="4">
        <f t="shared" ref="C530:E534" si="48">C538+C546+C554+C562+C571</f>
        <v>8800</v>
      </c>
      <c r="D530" s="4">
        <f t="shared" si="48"/>
        <v>118.389</v>
      </c>
      <c r="E530" s="4">
        <f t="shared" si="48"/>
        <v>118.389</v>
      </c>
      <c r="F530" s="43">
        <f t="shared" si="46"/>
        <v>1.3453295454545454E-2</v>
      </c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</row>
    <row r="531" spans="1:35" s="6" customFormat="1" ht="10.5" customHeight="1" x14ac:dyDescent="0.2">
      <c r="A531" s="51"/>
      <c r="B531" s="11" t="s">
        <v>1</v>
      </c>
      <c r="C531" s="4">
        <f t="shared" si="48"/>
        <v>154.5</v>
      </c>
      <c r="D531" s="4">
        <f t="shared" si="48"/>
        <v>0</v>
      </c>
      <c r="E531" s="4">
        <f t="shared" si="48"/>
        <v>0</v>
      </c>
      <c r="F531" s="43">
        <f t="shared" si="46"/>
        <v>0</v>
      </c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</row>
    <row r="532" spans="1:35" s="6" customFormat="1" ht="10.5" customHeight="1" x14ac:dyDescent="0.2">
      <c r="A532" s="51"/>
      <c r="B532" s="11" t="s">
        <v>0</v>
      </c>
      <c r="C532" s="4">
        <f t="shared" si="48"/>
        <v>0</v>
      </c>
      <c r="D532" s="4">
        <f t="shared" si="48"/>
        <v>0</v>
      </c>
      <c r="E532" s="4">
        <f t="shared" si="48"/>
        <v>0</v>
      </c>
      <c r="F532" s="43" t="e">
        <f t="shared" si="46"/>
        <v>#DIV/0!</v>
      </c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</row>
    <row r="533" spans="1:35" s="6" customFormat="1" ht="10.5" customHeight="1" x14ac:dyDescent="0.2">
      <c r="A533" s="51"/>
      <c r="B533" s="11" t="s">
        <v>111</v>
      </c>
      <c r="C533" s="4">
        <f t="shared" si="48"/>
        <v>0</v>
      </c>
      <c r="D533" s="4">
        <f t="shared" si="48"/>
        <v>0</v>
      </c>
      <c r="E533" s="4">
        <f t="shared" si="48"/>
        <v>0</v>
      </c>
      <c r="F533" s="43" t="e">
        <f t="shared" si="46"/>
        <v>#DIV/0!</v>
      </c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</row>
    <row r="534" spans="1:35" s="6" customFormat="1" ht="10.5" customHeight="1" x14ac:dyDescent="0.2">
      <c r="A534" s="51"/>
      <c r="B534" s="11" t="s">
        <v>104</v>
      </c>
      <c r="C534" s="4">
        <f t="shared" si="48"/>
        <v>741.6</v>
      </c>
      <c r="D534" s="4">
        <f t="shared" si="48"/>
        <v>0</v>
      </c>
      <c r="E534" s="4">
        <f t="shared" si="48"/>
        <v>0</v>
      </c>
      <c r="F534" s="43">
        <f t="shared" si="46"/>
        <v>0</v>
      </c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</row>
    <row r="535" spans="1:35" s="6" customFormat="1" ht="23.25" customHeight="1" x14ac:dyDescent="0.2">
      <c r="A535" s="51" t="s">
        <v>24</v>
      </c>
      <c r="B535" s="14" t="s">
        <v>147</v>
      </c>
      <c r="C535" s="4"/>
      <c r="D535" s="4"/>
      <c r="E535" s="4"/>
      <c r="F535" s="43" t="e">
        <f t="shared" si="46"/>
        <v>#DIV/0!</v>
      </c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</row>
    <row r="536" spans="1:35" s="6" customFormat="1" ht="12" customHeight="1" x14ac:dyDescent="0.2">
      <c r="A536" s="51"/>
      <c r="B536" s="11" t="s">
        <v>4</v>
      </c>
      <c r="C536" s="4">
        <f>SUM(C537:C542)</f>
        <v>1341.6</v>
      </c>
      <c r="D536" s="4">
        <f>SUM(D537:D542)</f>
        <v>0</v>
      </c>
      <c r="E536" s="4">
        <f>SUM(E537:E542)</f>
        <v>0</v>
      </c>
      <c r="F536" s="43">
        <f t="shared" si="46"/>
        <v>0</v>
      </c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</row>
    <row r="537" spans="1:35" s="6" customFormat="1" ht="12" customHeight="1" x14ac:dyDescent="0.2">
      <c r="A537" s="51"/>
      <c r="B537" s="11" t="s">
        <v>3</v>
      </c>
      <c r="C537" s="5">
        <v>0</v>
      </c>
      <c r="D537" s="5">
        <v>0</v>
      </c>
      <c r="E537" s="5">
        <v>0</v>
      </c>
      <c r="F537" s="43" t="e">
        <f t="shared" si="46"/>
        <v>#DIV/0!</v>
      </c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</row>
    <row r="538" spans="1:35" s="6" customFormat="1" ht="12" customHeight="1" x14ac:dyDescent="0.2">
      <c r="A538" s="51"/>
      <c r="B538" s="11" t="s">
        <v>2</v>
      </c>
      <c r="C538" s="5">
        <v>600</v>
      </c>
      <c r="D538" s="5">
        <v>0</v>
      </c>
      <c r="E538" s="5">
        <v>0</v>
      </c>
      <c r="F538" s="43">
        <f t="shared" si="46"/>
        <v>0</v>
      </c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</row>
    <row r="539" spans="1:35" s="6" customFormat="1" ht="12" customHeight="1" x14ac:dyDescent="0.2">
      <c r="A539" s="51"/>
      <c r="B539" s="11" t="s">
        <v>1</v>
      </c>
      <c r="C539" s="5">
        <v>0</v>
      </c>
      <c r="D539" s="5">
        <v>0</v>
      </c>
      <c r="E539" s="5">
        <v>0</v>
      </c>
      <c r="F539" s="43" t="e">
        <f t="shared" si="46"/>
        <v>#DIV/0!</v>
      </c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</row>
    <row r="540" spans="1:35" s="6" customFormat="1" ht="12" customHeight="1" x14ac:dyDescent="0.2">
      <c r="A540" s="51"/>
      <c r="B540" s="11" t="s">
        <v>0</v>
      </c>
      <c r="C540" s="5">
        <v>0</v>
      </c>
      <c r="D540" s="5">
        <v>0</v>
      </c>
      <c r="E540" s="5">
        <v>0</v>
      </c>
      <c r="F540" s="43" t="e">
        <f t="shared" si="46"/>
        <v>#DIV/0!</v>
      </c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</row>
    <row r="541" spans="1:35" s="6" customFormat="1" ht="12" customHeight="1" x14ac:dyDescent="0.2">
      <c r="A541" s="51"/>
      <c r="B541" s="11" t="s">
        <v>111</v>
      </c>
      <c r="C541" s="5">
        <v>0</v>
      </c>
      <c r="D541" s="5">
        <v>0</v>
      </c>
      <c r="E541" s="5">
        <v>0</v>
      </c>
      <c r="F541" s="43" t="e">
        <f t="shared" si="46"/>
        <v>#DIV/0!</v>
      </c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</row>
    <row r="542" spans="1:35" s="6" customFormat="1" ht="12" customHeight="1" x14ac:dyDescent="0.2">
      <c r="A542" s="51"/>
      <c r="B542" s="11" t="s">
        <v>104</v>
      </c>
      <c r="C542" s="5">
        <v>741.6</v>
      </c>
      <c r="D542" s="5">
        <v>0</v>
      </c>
      <c r="E542" s="5">
        <v>0</v>
      </c>
      <c r="F542" s="43">
        <f t="shared" si="46"/>
        <v>0</v>
      </c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</row>
    <row r="543" spans="1:35" s="6" customFormat="1" ht="23.25" customHeight="1" x14ac:dyDescent="0.2">
      <c r="A543" s="51" t="s">
        <v>23</v>
      </c>
      <c r="B543" s="14" t="s">
        <v>164</v>
      </c>
      <c r="C543" s="4"/>
      <c r="D543" s="4"/>
      <c r="E543" s="4"/>
      <c r="F543" s="43" t="e">
        <f t="shared" si="46"/>
        <v>#DIV/0!</v>
      </c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</row>
    <row r="544" spans="1:35" s="6" customFormat="1" ht="10.5" customHeight="1" x14ac:dyDescent="0.2">
      <c r="A544" s="51"/>
      <c r="B544" s="11" t="s">
        <v>4</v>
      </c>
      <c r="C544" s="4">
        <f>SUM(C545:C550)</f>
        <v>2000</v>
      </c>
      <c r="D544" s="4">
        <f>SUM(D545:D550)</f>
        <v>0</v>
      </c>
      <c r="E544" s="4">
        <f>SUM(E545:E550)</f>
        <v>0</v>
      </c>
      <c r="F544" s="43">
        <f t="shared" si="46"/>
        <v>0</v>
      </c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</row>
    <row r="545" spans="1:35" s="6" customFormat="1" ht="10.5" customHeight="1" x14ac:dyDescent="0.2">
      <c r="A545" s="51"/>
      <c r="B545" s="11" t="s">
        <v>3</v>
      </c>
      <c r="C545" s="5">
        <v>0</v>
      </c>
      <c r="D545" s="5">
        <v>0</v>
      </c>
      <c r="E545" s="5">
        <v>0</v>
      </c>
      <c r="F545" s="43" t="e">
        <f t="shared" si="46"/>
        <v>#DIV/0!</v>
      </c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</row>
    <row r="546" spans="1:35" s="6" customFormat="1" ht="10.5" customHeight="1" x14ac:dyDescent="0.2">
      <c r="A546" s="51"/>
      <c r="B546" s="11" t="s">
        <v>2</v>
      </c>
      <c r="C546" s="5">
        <v>2000</v>
      </c>
      <c r="D546" s="5">
        <v>0</v>
      </c>
      <c r="E546" s="5">
        <v>0</v>
      </c>
      <c r="F546" s="43">
        <f t="shared" si="46"/>
        <v>0</v>
      </c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</row>
    <row r="547" spans="1:35" s="6" customFormat="1" ht="10.5" customHeight="1" x14ac:dyDescent="0.2">
      <c r="A547" s="51"/>
      <c r="B547" s="11" t="s">
        <v>1</v>
      </c>
      <c r="C547" s="5">
        <v>0</v>
      </c>
      <c r="D547" s="5">
        <v>0</v>
      </c>
      <c r="E547" s="5">
        <v>0</v>
      </c>
      <c r="F547" s="43" t="e">
        <f t="shared" si="46"/>
        <v>#DIV/0!</v>
      </c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</row>
    <row r="548" spans="1:35" s="6" customFormat="1" ht="10.5" customHeight="1" x14ac:dyDescent="0.2">
      <c r="A548" s="51"/>
      <c r="B548" s="11" t="s">
        <v>0</v>
      </c>
      <c r="C548" s="5">
        <v>0</v>
      </c>
      <c r="D548" s="5">
        <v>0</v>
      </c>
      <c r="E548" s="5">
        <v>0</v>
      </c>
      <c r="F548" s="43" t="e">
        <f t="shared" si="46"/>
        <v>#DIV/0!</v>
      </c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</row>
    <row r="549" spans="1:35" s="6" customFormat="1" ht="10.5" customHeight="1" x14ac:dyDescent="0.2">
      <c r="A549" s="51"/>
      <c r="B549" s="11" t="s">
        <v>111</v>
      </c>
      <c r="C549" s="5">
        <v>0</v>
      </c>
      <c r="D549" s="5">
        <v>0</v>
      </c>
      <c r="E549" s="5">
        <v>0</v>
      </c>
      <c r="F549" s="43" t="e">
        <f t="shared" si="46"/>
        <v>#DIV/0!</v>
      </c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</row>
    <row r="550" spans="1:35" s="6" customFormat="1" ht="10.5" customHeight="1" x14ac:dyDescent="0.2">
      <c r="A550" s="51"/>
      <c r="B550" s="11" t="s">
        <v>104</v>
      </c>
      <c r="C550" s="5">
        <v>0</v>
      </c>
      <c r="D550" s="5">
        <v>0</v>
      </c>
      <c r="E550" s="5">
        <v>0</v>
      </c>
      <c r="F550" s="43" t="e">
        <f t="shared" si="46"/>
        <v>#DIV/0!</v>
      </c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</row>
    <row r="551" spans="1:35" s="6" customFormat="1" ht="30.75" customHeight="1" x14ac:dyDescent="0.2">
      <c r="A551" s="53" t="s">
        <v>22</v>
      </c>
      <c r="B551" s="14" t="s">
        <v>163</v>
      </c>
      <c r="C551" s="4"/>
      <c r="D551" s="4"/>
      <c r="E551" s="4"/>
      <c r="F551" s="43" t="e">
        <f t="shared" si="46"/>
        <v>#DIV/0!</v>
      </c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</row>
    <row r="552" spans="1:35" s="6" customFormat="1" ht="12.75" customHeight="1" x14ac:dyDescent="0.2">
      <c r="A552" s="54"/>
      <c r="B552" s="11" t="s">
        <v>4</v>
      </c>
      <c r="C552" s="4">
        <f>SUM(C553:C558)</f>
        <v>4000</v>
      </c>
      <c r="D552" s="4">
        <f>SUM(D553:D558)</f>
        <v>118.389</v>
      </c>
      <c r="E552" s="4">
        <f>SUM(E553:E558)</f>
        <v>118.389</v>
      </c>
      <c r="F552" s="43">
        <f t="shared" si="46"/>
        <v>2.9597249999999999E-2</v>
      </c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</row>
    <row r="553" spans="1:35" s="6" customFormat="1" ht="13.5" customHeight="1" x14ac:dyDescent="0.2">
      <c r="A553" s="54"/>
      <c r="B553" s="11" t="s">
        <v>3</v>
      </c>
      <c r="C553" s="5">
        <v>0</v>
      </c>
      <c r="D553" s="5">
        <v>0</v>
      </c>
      <c r="E553" s="5">
        <v>0</v>
      </c>
      <c r="F553" s="43" t="e">
        <f t="shared" si="46"/>
        <v>#DIV/0!</v>
      </c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</row>
    <row r="554" spans="1:35" s="6" customFormat="1" ht="12.75" customHeight="1" x14ac:dyDescent="0.2">
      <c r="A554" s="54"/>
      <c r="B554" s="11" t="s">
        <v>2</v>
      </c>
      <c r="C554" s="5">
        <v>4000</v>
      </c>
      <c r="D554" s="5">
        <v>118.389</v>
      </c>
      <c r="E554" s="5">
        <v>118.389</v>
      </c>
      <c r="F554" s="43">
        <f t="shared" si="46"/>
        <v>2.9597249999999999E-2</v>
      </c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</row>
    <row r="555" spans="1:35" s="6" customFormat="1" ht="12.75" customHeight="1" x14ac:dyDescent="0.2">
      <c r="A555" s="54"/>
      <c r="B555" s="11" t="s">
        <v>1</v>
      </c>
      <c r="C555" s="5">
        <v>0</v>
      </c>
      <c r="D555" s="5">
        <v>0</v>
      </c>
      <c r="E555" s="5">
        <v>0</v>
      </c>
      <c r="F555" s="43" t="e">
        <f t="shared" si="46"/>
        <v>#DIV/0!</v>
      </c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</row>
    <row r="556" spans="1:35" s="6" customFormat="1" ht="12.75" customHeight="1" x14ac:dyDescent="0.2">
      <c r="A556" s="54"/>
      <c r="B556" s="11" t="s">
        <v>0</v>
      </c>
      <c r="C556" s="5">
        <v>0</v>
      </c>
      <c r="D556" s="5">
        <v>0</v>
      </c>
      <c r="E556" s="5">
        <v>0</v>
      </c>
      <c r="F556" s="43" t="e">
        <f t="shared" si="46"/>
        <v>#DIV/0!</v>
      </c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</row>
    <row r="557" spans="1:35" s="6" customFormat="1" ht="12.75" customHeight="1" x14ac:dyDescent="0.2">
      <c r="A557" s="54"/>
      <c r="B557" s="11" t="s">
        <v>111</v>
      </c>
      <c r="C557" s="5">
        <v>0</v>
      </c>
      <c r="D557" s="5">
        <v>0</v>
      </c>
      <c r="E557" s="5">
        <v>0</v>
      </c>
      <c r="F557" s="43" t="e">
        <f t="shared" si="46"/>
        <v>#DIV/0!</v>
      </c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</row>
    <row r="558" spans="1:35" s="6" customFormat="1" ht="12.75" customHeight="1" x14ac:dyDescent="0.2">
      <c r="A558" s="54"/>
      <c r="B558" s="11" t="s">
        <v>104</v>
      </c>
      <c r="C558" s="5">
        <v>0</v>
      </c>
      <c r="D558" s="5">
        <v>0</v>
      </c>
      <c r="E558" s="5">
        <v>0</v>
      </c>
      <c r="F558" s="43" t="e">
        <f t="shared" si="46"/>
        <v>#DIV/0!</v>
      </c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</row>
    <row r="559" spans="1:35" s="6" customFormat="1" ht="30" customHeight="1" x14ac:dyDescent="0.2">
      <c r="A559" s="53" t="s">
        <v>21</v>
      </c>
      <c r="B559" s="14" t="s">
        <v>162</v>
      </c>
      <c r="C559" s="4"/>
      <c r="D559" s="4"/>
      <c r="E559" s="4"/>
      <c r="F559" s="43" t="e">
        <f t="shared" si="46"/>
        <v>#DIV/0!</v>
      </c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</row>
    <row r="560" spans="1:35" s="6" customFormat="1" ht="12" customHeight="1" x14ac:dyDescent="0.2">
      <c r="A560" s="54"/>
      <c r="B560" s="11" t="s">
        <v>4</v>
      </c>
      <c r="C560" s="4">
        <f>SUM(C561:C566)</f>
        <v>354.5</v>
      </c>
      <c r="D560" s="4">
        <f>SUM(D561:D566)</f>
        <v>0</v>
      </c>
      <c r="E560" s="4">
        <f>SUM(E561:E566)</f>
        <v>0</v>
      </c>
      <c r="F560" s="43">
        <f t="shared" si="46"/>
        <v>0</v>
      </c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</row>
    <row r="561" spans="1:35" s="6" customFormat="1" ht="12" customHeight="1" x14ac:dyDescent="0.2">
      <c r="A561" s="54"/>
      <c r="B561" s="11" t="s">
        <v>3</v>
      </c>
      <c r="C561" s="5">
        <v>0</v>
      </c>
      <c r="D561" s="5">
        <v>0</v>
      </c>
      <c r="E561" s="5">
        <v>0</v>
      </c>
      <c r="F561" s="43" t="e">
        <f t="shared" si="46"/>
        <v>#DIV/0!</v>
      </c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</row>
    <row r="562" spans="1:35" s="6" customFormat="1" ht="12" customHeight="1" x14ac:dyDescent="0.2">
      <c r="A562" s="54"/>
      <c r="B562" s="11" t="s">
        <v>2</v>
      </c>
      <c r="C562" s="5">
        <v>200</v>
      </c>
      <c r="D562" s="5">
        <v>0</v>
      </c>
      <c r="E562" s="5">
        <v>0</v>
      </c>
      <c r="F562" s="43">
        <f t="shared" si="46"/>
        <v>0</v>
      </c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</row>
    <row r="563" spans="1:35" s="6" customFormat="1" ht="12" customHeight="1" x14ac:dyDescent="0.2">
      <c r="A563" s="54"/>
      <c r="B563" s="11" t="s">
        <v>1</v>
      </c>
      <c r="C563" s="5">
        <v>154.5</v>
      </c>
      <c r="D563" s="5">
        <v>0</v>
      </c>
      <c r="E563" s="5">
        <v>0</v>
      </c>
      <c r="F563" s="43">
        <f t="shared" si="46"/>
        <v>0</v>
      </c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</row>
    <row r="564" spans="1:35" s="6" customFormat="1" ht="12" customHeight="1" x14ac:dyDescent="0.2">
      <c r="A564" s="54"/>
      <c r="B564" s="11" t="s">
        <v>0</v>
      </c>
      <c r="C564" s="5">
        <v>0</v>
      </c>
      <c r="D564" s="5">
        <v>0</v>
      </c>
      <c r="E564" s="5">
        <v>0</v>
      </c>
      <c r="F564" s="43" t="e">
        <f t="shared" si="46"/>
        <v>#DIV/0!</v>
      </c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</row>
    <row r="565" spans="1:35" s="6" customFormat="1" ht="12" customHeight="1" x14ac:dyDescent="0.2">
      <c r="A565" s="54"/>
      <c r="B565" s="11" t="s">
        <v>111</v>
      </c>
      <c r="C565" s="5">
        <v>0</v>
      </c>
      <c r="D565" s="5">
        <v>0</v>
      </c>
      <c r="E565" s="5">
        <v>0</v>
      </c>
      <c r="F565" s="43" t="e">
        <f t="shared" si="46"/>
        <v>#DIV/0!</v>
      </c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</row>
    <row r="566" spans="1:35" s="6" customFormat="1" ht="12" customHeight="1" x14ac:dyDescent="0.2">
      <c r="A566" s="54"/>
      <c r="B566" s="11" t="s">
        <v>104</v>
      </c>
      <c r="C566" s="5">
        <v>0</v>
      </c>
      <c r="D566" s="5">
        <v>0</v>
      </c>
      <c r="E566" s="5">
        <v>0</v>
      </c>
      <c r="F566" s="43" t="e">
        <f t="shared" si="46"/>
        <v>#DIV/0!</v>
      </c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</row>
    <row r="567" spans="1:35" s="6" customFormat="1" ht="33.75" customHeight="1" x14ac:dyDescent="0.2">
      <c r="A567" s="55"/>
      <c r="B567" s="11" t="s">
        <v>237</v>
      </c>
      <c r="C567" s="5"/>
      <c r="D567" s="5"/>
      <c r="E567" s="5"/>
      <c r="F567" s="43" t="e">
        <f t="shared" si="46"/>
        <v>#DIV/0!</v>
      </c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</row>
    <row r="568" spans="1:35" s="6" customFormat="1" ht="39" x14ac:dyDescent="0.2">
      <c r="A568" s="53" t="s">
        <v>225</v>
      </c>
      <c r="B568" s="14" t="s">
        <v>226</v>
      </c>
      <c r="C568" s="4"/>
      <c r="D568" s="4"/>
      <c r="E568" s="4"/>
      <c r="F568" s="43" t="e">
        <f t="shared" si="46"/>
        <v>#DIV/0!</v>
      </c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</row>
    <row r="569" spans="1:35" s="6" customFormat="1" x14ac:dyDescent="0.2">
      <c r="A569" s="54"/>
      <c r="B569" s="11" t="s">
        <v>4</v>
      </c>
      <c r="C569" s="4">
        <f>SUM(C570:C575)</f>
        <v>2000</v>
      </c>
      <c r="D569" s="4">
        <f>SUM(D570:D575)</f>
        <v>0</v>
      </c>
      <c r="E569" s="4">
        <f>SUM(E570:E575)</f>
        <v>0</v>
      </c>
      <c r="F569" s="43">
        <f t="shared" si="46"/>
        <v>0</v>
      </c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</row>
    <row r="570" spans="1:35" s="6" customFormat="1" x14ac:dyDescent="0.2">
      <c r="A570" s="54"/>
      <c r="B570" s="11" t="s">
        <v>3</v>
      </c>
      <c r="C570" s="5">
        <v>0</v>
      </c>
      <c r="D570" s="5">
        <v>0</v>
      </c>
      <c r="E570" s="5">
        <v>0</v>
      </c>
      <c r="F570" s="43" t="e">
        <f t="shared" si="46"/>
        <v>#DIV/0!</v>
      </c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</row>
    <row r="571" spans="1:35" s="6" customFormat="1" x14ac:dyDescent="0.2">
      <c r="A571" s="54"/>
      <c r="B571" s="11" t="s">
        <v>2</v>
      </c>
      <c r="C571" s="5">
        <v>2000</v>
      </c>
      <c r="D571" s="5">
        <v>0</v>
      </c>
      <c r="E571" s="5">
        <v>0</v>
      </c>
      <c r="F571" s="43">
        <f t="shared" si="46"/>
        <v>0</v>
      </c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</row>
    <row r="572" spans="1:35" s="6" customFormat="1" x14ac:dyDescent="0.2">
      <c r="A572" s="54"/>
      <c r="B572" s="11" t="s">
        <v>1</v>
      </c>
      <c r="C572" s="5">
        <v>0</v>
      </c>
      <c r="D572" s="5">
        <v>0</v>
      </c>
      <c r="E572" s="5">
        <v>0</v>
      </c>
      <c r="F572" s="43" t="e">
        <f t="shared" si="46"/>
        <v>#DIV/0!</v>
      </c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</row>
    <row r="573" spans="1:35" s="6" customFormat="1" x14ac:dyDescent="0.2">
      <c r="A573" s="54"/>
      <c r="B573" s="11" t="s">
        <v>0</v>
      </c>
      <c r="C573" s="5">
        <v>0</v>
      </c>
      <c r="D573" s="5">
        <v>0</v>
      </c>
      <c r="E573" s="5">
        <v>0</v>
      </c>
      <c r="F573" s="43" t="e">
        <f t="shared" si="46"/>
        <v>#DIV/0!</v>
      </c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</row>
    <row r="574" spans="1:35" s="6" customFormat="1" x14ac:dyDescent="0.2">
      <c r="A574" s="54"/>
      <c r="B574" s="11" t="s">
        <v>111</v>
      </c>
      <c r="C574" s="5">
        <v>0</v>
      </c>
      <c r="D574" s="5">
        <v>0</v>
      </c>
      <c r="E574" s="5">
        <v>0</v>
      </c>
      <c r="F574" s="43" t="e">
        <f t="shared" si="46"/>
        <v>#DIV/0!</v>
      </c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</row>
    <row r="575" spans="1:35" s="6" customFormat="1" x14ac:dyDescent="0.2">
      <c r="A575" s="54"/>
      <c r="B575" s="11" t="s">
        <v>104</v>
      </c>
      <c r="C575" s="5">
        <v>0</v>
      </c>
      <c r="D575" s="5">
        <v>0</v>
      </c>
      <c r="E575" s="5">
        <v>0</v>
      </c>
      <c r="F575" s="43" t="e">
        <f t="shared" si="46"/>
        <v>#DIV/0!</v>
      </c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</row>
    <row r="576" spans="1:35" s="6" customFormat="1" ht="12.75" customHeight="1" x14ac:dyDescent="0.2">
      <c r="A576" s="85" t="s">
        <v>19</v>
      </c>
      <c r="B576" s="85"/>
      <c r="C576" s="85"/>
      <c r="D576" s="85"/>
      <c r="E576" s="85"/>
      <c r="F576" s="43" t="e">
        <f t="shared" si="46"/>
        <v>#DIV/0!</v>
      </c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</row>
    <row r="577" spans="1:35" s="6" customFormat="1" ht="9.75" customHeight="1" x14ac:dyDescent="0.2">
      <c r="A577" s="62"/>
      <c r="B577" s="11" t="s">
        <v>112</v>
      </c>
      <c r="C577" s="25">
        <f>SUM(C578:C583)</f>
        <v>172062.43400000004</v>
      </c>
      <c r="D577" s="25">
        <f>SUM(D578:D583)</f>
        <v>42210.26842</v>
      </c>
      <c r="E577" s="25">
        <f>SUM(E578:E583)</f>
        <v>41290.219590000001</v>
      </c>
      <c r="F577" s="43">
        <f t="shared" si="46"/>
        <v>0.23997230906311595</v>
      </c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</row>
    <row r="578" spans="1:35" s="6" customFormat="1" ht="9.75" customHeight="1" x14ac:dyDescent="0.2">
      <c r="A578" s="62"/>
      <c r="B578" s="11" t="s">
        <v>3</v>
      </c>
      <c r="C578" s="25">
        <f t="shared" ref="C578:E583" si="49">C586+C598+C614+C622</f>
        <v>0</v>
      </c>
      <c r="D578" s="25">
        <f t="shared" si="49"/>
        <v>0</v>
      </c>
      <c r="E578" s="25">
        <f t="shared" si="49"/>
        <v>0</v>
      </c>
      <c r="F578" s="43" t="e">
        <f t="shared" si="46"/>
        <v>#DIV/0!</v>
      </c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</row>
    <row r="579" spans="1:35" s="6" customFormat="1" ht="9.75" customHeight="1" x14ac:dyDescent="0.2">
      <c r="A579" s="62"/>
      <c r="B579" s="11" t="s">
        <v>2</v>
      </c>
      <c r="C579" s="25">
        <f t="shared" si="49"/>
        <v>172062.43400000004</v>
      </c>
      <c r="D579" s="25">
        <f t="shared" si="49"/>
        <v>42210.26842</v>
      </c>
      <c r="E579" s="25">
        <f t="shared" si="49"/>
        <v>41290.219590000001</v>
      </c>
      <c r="F579" s="43">
        <f t="shared" si="46"/>
        <v>0.23997230906311595</v>
      </c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</row>
    <row r="580" spans="1:35" s="6" customFormat="1" ht="9.75" customHeight="1" x14ac:dyDescent="0.2">
      <c r="A580" s="62"/>
      <c r="B580" s="11" t="s">
        <v>1</v>
      </c>
      <c r="C580" s="25">
        <f t="shared" si="49"/>
        <v>0</v>
      </c>
      <c r="D580" s="25">
        <f t="shared" si="49"/>
        <v>0</v>
      </c>
      <c r="E580" s="25">
        <f t="shared" si="49"/>
        <v>0</v>
      </c>
      <c r="F580" s="43" t="e">
        <f t="shared" si="46"/>
        <v>#DIV/0!</v>
      </c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</row>
    <row r="581" spans="1:35" s="6" customFormat="1" ht="9.75" customHeight="1" x14ac:dyDescent="0.2">
      <c r="A581" s="62"/>
      <c r="B581" s="11" t="s">
        <v>0</v>
      </c>
      <c r="C581" s="25">
        <f t="shared" si="49"/>
        <v>0</v>
      </c>
      <c r="D581" s="25">
        <f t="shared" si="49"/>
        <v>0</v>
      </c>
      <c r="E581" s="25">
        <f t="shared" si="49"/>
        <v>0</v>
      </c>
      <c r="F581" s="43" t="e">
        <f t="shared" si="46"/>
        <v>#DIV/0!</v>
      </c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</row>
    <row r="582" spans="1:35" s="6" customFormat="1" ht="9.75" customHeight="1" x14ac:dyDescent="0.2">
      <c r="A582" s="62"/>
      <c r="B582" s="11" t="s">
        <v>111</v>
      </c>
      <c r="C582" s="25">
        <f t="shared" si="49"/>
        <v>0</v>
      </c>
      <c r="D582" s="25">
        <f t="shared" si="49"/>
        <v>0</v>
      </c>
      <c r="E582" s="25">
        <f t="shared" si="49"/>
        <v>0</v>
      </c>
      <c r="F582" s="43" t="e">
        <f t="shared" si="46"/>
        <v>#DIV/0!</v>
      </c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</row>
    <row r="583" spans="1:35" s="6" customFormat="1" ht="9.75" customHeight="1" x14ac:dyDescent="0.2">
      <c r="A583" s="62"/>
      <c r="B583" s="11" t="s">
        <v>104</v>
      </c>
      <c r="C583" s="25">
        <f t="shared" si="49"/>
        <v>0</v>
      </c>
      <c r="D583" s="25">
        <f t="shared" si="49"/>
        <v>0</v>
      </c>
      <c r="E583" s="25">
        <f t="shared" si="49"/>
        <v>0</v>
      </c>
      <c r="F583" s="43" t="e">
        <f t="shared" si="46"/>
        <v>#DIV/0!</v>
      </c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</row>
    <row r="584" spans="1:35" s="6" customFormat="1" ht="19.5" customHeight="1" x14ac:dyDescent="0.2">
      <c r="A584" s="53" t="s">
        <v>18</v>
      </c>
      <c r="B584" s="12" t="s">
        <v>159</v>
      </c>
      <c r="C584" s="4"/>
      <c r="D584" s="4"/>
      <c r="E584" s="4"/>
      <c r="F584" s="43" t="e">
        <f t="shared" si="46"/>
        <v>#DIV/0!</v>
      </c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</row>
    <row r="585" spans="1:35" s="6" customFormat="1" ht="10.5" customHeight="1" x14ac:dyDescent="0.2">
      <c r="A585" s="54"/>
      <c r="B585" s="11" t="s">
        <v>4</v>
      </c>
      <c r="C585" s="4">
        <f>SUM(C586:C591)</f>
        <v>145714.39000000001</v>
      </c>
      <c r="D585" s="4">
        <f>SUM(D586:D591)</f>
        <v>36381.216</v>
      </c>
      <c r="E585" s="4">
        <f>SUM(E586:E591)</f>
        <v>36381.216</v>
      </c>
      <c r="F585" s="43">
        <f t="shared" si="46"/>
        <v>0.24967483307585472</v>
      </c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</row>
    <row r="586" spans="1:35" s="6" customFormat="1" ht="10.5" customHeight="1" x14ac:dyDescent="0.2">
      <c r="A586" s="54"/>
      <c r="B586" s="11" t="s">
        <v>3</v>
      </c>
      <c r="C586" s="4">
        <v>0</v>
      </c>
      <c r="D586" s="4">
        <v>0</v>
      </c>
      <c r="E586" s="4">
        <v>0</v>
      </c>
      <c r="F586" s="43" t="e">
        <f t="shared" si="46"/>
        <v>#DIV/0!</v>
      </c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</row>
    <row r="587" spans="1:35" s="6" customFormat="1" ht="10.5" customHeight="1" x14ac:dyDescent="0.2">
      <c r="A587" s="54"/>
      <c r="B587" s="11" t="s">
        <v>2</v>
      </c>
      <c r="C587" s="4">
        <v>145714.39000000001</v>
      </c>
      <c r="D587" s="4">
        <v>36381.216</v>
      </c>
      <c r="E587" s="4">
        <v>36381.216</v>
      </c>
      <c r="F587" s="43">
        <f t="shared" si="46"/>
        <v>0.24967483307585472</v>
      </c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</row>
    <row r="588" spans="1:35" s="6" customFormat="1" ht="10.5" customHeight="1" x14ac:dyDescent="0.2">
      <c r="A588" s="54"/>
      <c r="B588" s="11" t="s">
        <v>1</v>
      </c>
      <c r="C588" s="4">
        <v>0</v>
      </c>
      <c r="D588" s="4">
        <v>0</v>
      </c>
      <c r="E588" s="4">
        <v>0</v>
      </c>
      <c r="F588" s="43" t="e">
        <f t="shared" si="46"/>
        <v>#DIV/0!</v>
      </c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</row>
    <row r="589" spans="1:35" s="6" customFormat="1" ht="10.5" customHeight="1" x14ac:dyDescent="0.2">
      <c r="A589" s="54"/>
      <c r="B589" s="11" t="s">
        <v>0</v>
      </c>
      <c r="C589" s="4">
        <v>0</v>
      </c>
      <c r="D589" s="4">
        <v>0</v>
      </c>
      <c r="E589" s="4">
        <v>0</v>
      </c>
      <c r="F589" s="43" t="e">
        <f t="shared" si="46"/>
        <v>#DIV/0!</v>
      </c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</row>
    <row r="590" spans="1:35" s="6" customFormat="1" ht="10.5" customHeight="1" x14ac:dyDescent="0.2">
      <c r="A590" s="54"/>
      <c r="B590" s="11" t="s">
        <v>111</v>
      </c>
      <c r="C590" s="4">
        <v>0</v>
      </c>
      <c r="D590" s="4">
        <v>0</v>
      </c>
      <c r="E590" s="4">
        <v>0</v>
      </c>
      <c r="F590" s="43" t="e">
        <f t="shared" ref="F590:F653" si="50">E590/C590</f>
        <v>#DIV/0!</v>
      </c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</row>
    <row r="591" spans="1:35" s="6" customFormat="1" ht="10.5" customHeight="1" x14ac:dyDescent="0.2">
      <c r="A591" s="54"/>
      <c r="B591" s="11" t="s">
        <v>104</v>
      </c>
      <c r="C591" s="4">
        <v>0</v>
      </c>
      <c r="D591" s="4">
        <v>0</v>
      </c>
      <c r="E591" s="4">
        <v>0</v>
      </c>
      <c r="F591" s="43" t="e">
        <f t="shared" si="50"/>
        <v>#DIV/0!</v>
      </c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</row>
    <row r="592" spans="1:35" s="6" customFormat="1" ht="68.25" x14ac:dyDescent="0.2">
      <c r="A592" s="54"/>
      <c r="B592" s="11" t="s">
        <v>233</v>
      </c>
      <c r="C592" s="5"/>
      <c r="D592" s="5"/>
      <c r="E592" s="5"/>
      <c r="F592" s="43" t="e">
        <f t="shared" si="50"/>
        <v>#DIV/0!</v>
      </c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</row>
    <row r="593" spans="1:35" s="6" customFormat="1" ht="68.25" x14ac:dyDescent="0.2">
      <c r="A593" s="54"/>
      <c r="B593" s="11" t="s">
        <v>234</v>
      </c>
      <c r="C593" s="5"/>
      <c r="D593" s="5"/>
      <c r="E593" s="5"/>
      <c r="F593" s="43" t="e">
        <f t="shared" si="50"/>
        <v>#DIV/0!</v>
      </c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</row>
    <row r="594" spans="1:35" s="6" customFormat="1" ht="68.25" x14ac:dyDescent="0.2">
      <c r="A594" s="54"/>
      <c r="B594" s="11" t="s">
        <v>235</v>
      </c>
      <c r="C594" s="5"/>
      <c r="D594" s="5"/>
      <c r="E594" s="5"/>
      <c r="F594" s="43" t="e">
        <f t="shared" si="50"/>
        <v>#DIV/0!</v>
      </c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</row>
    <row r="595" spans="1:35" s="6" customFormat="1" ht="68.25" x14ac:dyDescent="0.2">
      <c r="A595" s="55"/>
      <c r="B595" s="11" t="s">
        <v>236</v>
      </c>
      <c r="C595" s="5"/>
      <c r="D595" s="5"/>
      <c r="E595" s="5"/>
      <c r="F595" s="43" t="e">
        <f t="shared" si="50"/>
        <v>#DIV/0!</v>
      </c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</row>
    <row r="596" spans="1:35" s="6" customFormat="1" ht="11.25" customHeight="1" x14ac:dyDescent="0.2">
      <c r="A596" s="51" t="s">
        <v>17</v>
      </c>
      <c r="B596" s="12" t="s">
        <v>160</v>
      </c>
      <c r="C596" s="4"/>
      <c r="D596" s="4"/>
      <c r="E596" s="4"/>
      <c r="F596" s="43" t="e">
        <f t="shared" si="50"/>
        <v>#DIV/0!</v>
      </c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</row>
    <row r="597" spans="1:35" s="6" customFormat="1" ht="10.5" customHeight="1" x14ac:dyDescent="0.2">
      <c r="A597" s="51"/>
      <c r="B597" s="11" t="s">
        <v>4</v>
      </c>
      <c r="C597" s="4">
        <f>SUM(C598:C603)</f>
        <v>4407.8440000000001</v>
      </c>
      <c r="D597" s="4">
        <f>SUM(D598:D603)</f>
        <v>0</v>
      </c>
      <c r="E597" s="4">
        <f>SUM(E598:E603)</f>
        <v>0</v>
      </c>
      <c r="F597" s="43">
        <f t="shared" si="50"/>
        <v>0</v>
      </c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</row>
    <row r="598" spans="1:35" s="6" customFormat="1" ht="10.5" customHeight="1" x14ac:dyDescent="0.2">
      <c r="A598" s="51"/>
      <c r="B598" s="11" t="s">
        <v>3</v>
      </c>
      <c r="C598" s="4">
        <f>C606</f>
        <v>0</v>
      </c>
      <c r="D598" s="4">
        <f t="shared" ref="D598:E598" si="51">D606</f>
        <v>0</v>
      </c>
      <c r="E598" s="4">
        <f t="shared" si="51"/>
        <v>0</v>
      </c>
      <c r="F598" s="43" t="e">
        <f t="shared" si="50"/>
        <v>#DIV/0!</v>
      </c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</row>
    <row r="599" spans="1:35" s="6" customFormat="1" ht="10.5" customHeight="1" x14ac:dyDescent="0.2">
      <c r="A599" s="51"/>
      <c r="B599" s="11" t="s">
        <v>2</v>
      </c>
      <c r="C599" s="4">
        <f t="shared" ref="C599:E603" si="52">C607</f>
        <v>4407.8440000000001</v>
      </c>
      <c r="D599" s="4">
        <f t="shared" si="52"/>
        <v>0</v>
      </c>
      <c r="E599" s="4">
        <f t="shared" si="52"/>
        <v>0</v>
      </c>
      <c r="F599" s="43">
        <f t="shared" si="50"/>
        <v>0</v>
      </c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</row>
    <row r="600" spans="1:35" s="6" customFormat="1" ht="10.5" customHeight="1" x14ac:dyDescent="0.2">
      <c r="A600" s="51"/>
      <c r="B600" s="11" t="s">
        <v>1</v>
      </c>
      <c r="C600" s="4">
        <f t="shared" si="52"/>
        <v>0</v>
      </c>
      <c r="D600" s="4">
        <f t="shared" si="52"/>
        <v>0</v>
      </c>
      <c r="E600" s="4">
        <f t="shared" si="52"/>
        <v>0</v>
      </c>
      <c r="F600" s="43" t="e">
        <f t="shared" si="50"/>
        <v>#DIV/0!</v>
      </c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</row>
    <row r="601" spans="1:35" s="6" customFormat="1" ht="10.5" customHeight="1" x14ac:dyDescent="0.2">
      <c r="A601" s="51"/>
      <c r="B601" s="11" t="s">
        <v>0</v>
      </c>
      <c r="C601" s="4">
        <f t="shared" si="52"/>
        <v>0</v>
      </c>
      <c r="D601" s="4">
        <f t="shared" si="52"/>
        <v>0</v>
      </c>
      <c r="E601" s="4">
        <f t="shared" si="52"/>
        <v>0</v>
      </c>
      <c r="F601" s="43" t="e">
        <f t="shared" si="50"/>
        <v>#DIV/0!</v>
      </c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</row>
    <row r="602" spans="1:35" s="6" customFormat="1" ht="10.5" customHeight="1" x14ac:dyDescent="0.2">
      <c r="A602" s="51"/>
      <c r="B602" s="11" t="s">
        <v>111</v>
      </c>
      <c r="C602" s="4">
        <f t="shared" si="52"/>
        <v>0</v>
      </c>
      <c r="D602" s="4">
        <f t="shared" si="52"/>
        <v>0</v>
      </c>
      <c r="E602" s="4">
        <f t="shared" si="52"/>
        <v>0</v>
      </c>
      <c r="F602" s="43" t="e">
        <f t="shared" si="50"/>
        <v>#DIV/0!</v>
      </c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</row>
    <row r="603" spans="1:35" s="6" customFormat="1" ht="10.5" customHeight="1" x14ac:dyDescent="0.2">
      <c r="A603" s="51"/>
      <c r="B603" s="11" t="s">
        <v>104</v>
      </c>
      <c r="C603" s="4">
        <f t="shared" si="52"/>
        <v>0</v>
      </c>
      <c r="D603" s="4">
        <f t="shared" si="52"/>
        <v>0</v>
      </c>
      <c r="E603" s="4">
        <f t="shared" si="52"/>
        <v>0</v>
      </c>
      <c r="F603" s="43" t="e">
        <f t="shared" si="50"/>
        <v>#DIV/0!</v>
      </c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</row>
    <row r="604" spans="1:35" s="6" customFormat="1" ht="29.25" x14ac:dyDescent="0.2">
      <c r="A604" s="53" t="s">
        <v>16</v>
      </c>
      <c r="B604" s="14" t="s">
        <v>246</v>
      </c>
      <c r="C604" s="4"/>
      <c r="D604" s="4"/>
      <c r="E604" s="4"/>
      <c r="F604" s="43" t="e">
        <f t="shared" si="50"/>
        <v>#DIV/0!</v>
      </c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</row>
    <row r="605" spans="1:35" s="6" customFormat="1" ht="10.5" customHeight="1" x14ac:dyDescent="0.2">
      <c r="A605" s="54"/>
      <c r="B605" s="11" t="s">
        <v>4</v>
      </c>
      <c r="C605" s="4">
        <f>SUM(C606:C611)</f>
        <v>4407.8440000000001</v>
      </c>
      <c r="D605" s="4">
        <f>SUM(D606:D611)</f>
        <v>0</v>
      </c>
      <c r="E605" s="4">
        <f>SUM(E606:E611)</f>
        <v>0</v>
      </c>
      <c r="F605" s="43">
        <f t="shared" si="50"/>
        <v>0</v>
      </c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</row>
    <row r="606" spans="1:35" s="6" customFormat="1" ht="10.5" customHeight="1" x14ac:dyDescent="0.2">
      <c r="A606" s="54"/>
      <c r="B606" s="11" t="s">
        <v>3</v>
      </c>
      <c r="C606" s="5">
        <v>0</v>
      </c>
      <c r="D606" s="5">
        <v>0</v>
      </c>
      <c r="E606" s="5">
        <v>0</v>
      </c>
      <c r="F606" s="43" t="e">
        <f t="shared" si="50"/>
        <v>#DIV/0!</v>
      </c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</row>
    <row r="607" spans="1:35" s="6" customFormat="1" ht="10.5" customHeight="1" x14ac:dyDescent="0.2">
      <c r="A607" s="54"/>
      <c r="B607" s="11" t="s">
        <v>2</v>
      </c>
      <c r="C607" s="5">
        <v>4407.8440000000001</v>
      </c>
      <c r="D607" s="5">
        <v>0</v>
      </c>
      <c r="E607" s="5">
        <v>0</v>
      </c>
      <c r="F607" s="43">
        <f t="shared" si="50"/>
        <v>0</v>
      </c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</row>
    <row r="608" spans="1:35" s="6" customFormat="1" ht="10.5" customHeight="1" x14ac:dyDescent="0.2">
      <c r="A608" s="54"/>
      <c r="B608" s="11" t="s">
        <v>1</v>
      </c>
      <c r="C608" s="5">
        <v>0</v>
      </c>
      <c r="D608" s="5">
        <v>0</v>
      </c>
      <c r="E608" s="5">
        <v>0</v>
      </c>
      <c r="F608" s="43" t="e">
        <f t="shared" si="50"/>
        <v>#DIV/0!</v>
      </c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</row>
    <row r="609" spans="1:35" s="6" customFormat="1" ht="10.5" customHeight="1" x14ac:dyDescent="0.2">
      <c r="A609" s="54"/>
      <c r="B609" s="11" t="s">
        <v>0</v>
      </c>
      <c r="C609" s="5">
        <v>0</v>
      </c>
      <c r="D609" s="5">
        <v>0</v>
      </c>
      <c r="E609" s="5">
        <v>0</v>
      </c>
      <c r="F609" s="43" t="e">
        <f t="shared" si="50"/>
        <v>#DIV/0!</v>
      </c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</row>
    <row r="610" spans="1:35" s="6" customFormat="1" ht="10.5" customHeight="1" x14ac:dyDescent="0.2">
      <c r="A610" s="54"/>
      <c r="B610" s="11" t="s">
        <v>111</v>
      </c>
      <c r="C610" s="5">
        <v>0</v>
      </c>
      <c r="D610" s="5">
        <v>0</v>
      </c>
      <c r="E610" s="5">
        <v>0</v>
      </c>
      <c r="F610" s="43" t="e">
        <f t="shared" si="50"/>
        <v>#DIV/0!</v>
      </c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</row>
    <row r="611" spans="1:35" s="6" customFormat="1" ht="10.5" customHeight="1" x14ac:dyDescent="0.2">
      <c r="A611" s="54"/>
      <c r="B611" s="11" t="s">
        <v>104</v>
      </c>
      <c r="C611" s="5">
        <v>0</v>
      </c>
      <c r="D611" s="5">
        <v>0</v>
      </c>
      <c r="E611" s="5">
        <v>0</v>
      </c>
      <c r="F611" s="43" t="e">
        <f t="shared" si="50"/>
        <v>#DIV/0!</v>
      </c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</row>
    <row r="612" spans="1:35" s="6" customFormat="1" ht="41.25" customHeight="1" x14ac:dyDescent="0.2">
      <c r="A612" s="51" t="s">
        <v>11</v>
      </c>
      <c r="B612" s="12" t="s">
        <v>154</v>
      </c>
      <c r="C612" s="4"/>
      <c r="D612" s="4"/>
      <c r="E612" s="4"/>
      <c r="F612" s="43" t="e">
        <f t="shared" si="50"/>
        <v>#DIV/0!</v>
      </c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</row>
    <row r="613" spans="1:35" s="6" customFormat="1" ht="9.75" customHeight="1" x14ac:dyDescent="0.2">
      <c r="A613" s="51"/>
      <c r="B613" s="11" t="s">
        <v>4</v>
      </c>
      <c r="C613" s="4">
        <f>SUM(C614:C619)</f>
        <v>3122.1</v>
      </c>
      <c r="D613" s="4">
        <f>SUM(D614:D619)</f>
        <v>504.81058000000002</v>
      </c>
      <c r="E613" s="4">
        <f>SUM(E614:E619)</f>
        <v>504.81058000000002</v>
      </c>
      <c r="F613" s="43">
        <f t="shared" si="50"/>
        <v>0.16168943339418981</v>
      </c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</row>
    <row r="614" spans="1:35" s="6" customFormat="1" ht="9.75" customHeight="1" x14ac:dyDescent="0.2">
      <c r="A614" s="51"/>
      <c r="B614" s="11" t="s">
        <v>3</v>
      </c>
      <c r="C614" s="4">
        <v>0</v>
      </c>
      <c r="D614" s="4">
        <v>0</v>
      </c>
      <c r="E614" s="4">
        <v>0</v>
      </c>
      <c r="F614" s="43" t="e">
        <f t="shared" si="50"/>
        <v>#DIV/0!</v>
      </c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</row>
    <row r="615" spans="1:35" s="6" customFormat="1" ht="9.75" customHeight="1" x14ac:dyDescent="0.2">
      <c r="A615" s="51"/>
      <c r="B615" s="11" t="s">
        <v>2</v>
      </c>
      <c r="C615" s="4">
        <v>3122.1</v>
      </c>
      <c r="D615" s="4">
        <v>504.81058000000002</v>
      </c>
      <c r="E615" s="4">
        <v>504.81058000000002</v>
      </c>
      <c r="F615" s="43">
        <f t="shared" si="50"/>
        <v>0.16168943339418981</v>
      </c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</row>
    <row r="616" spans="1:35" s="6" customFormat="1" ht="9.75" customHeight="1" x14ac:dyDescent="0.2">
      <c r="A616" s="51"/>
      <c r="B616" s="11" t="s">
        <v>1</v>
      </c>
      <c r="C616" s="4">
        <v>0</v>
      </c>
      <c r="D616" s="4">
        <v>0</v>
      </c>
      <c r="E616" s="4">
        <v>0</v>
      </c>
      <c r="F616" s="43" t="e">
        <f t="shared" si="50"/>
        <v>#DIV/0!</v>
      </c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</row>
    <row r="617" spans="1:35" s="6" customFormat="1" ht="9.75" customHeight="1" x14ac:dyDescent="0.2">
      <c r="A617" s="51"/>
      <c r="B617" s="11" t="s">
        <v>0</v>
      </c>
      <c r="C617" s="4">
        <v>0</v>
      </c>
      <c r="D617" s="4">
        <v>0</v>
      </c>
      <c r="E617" s="4">
        <v>0</v>
      </c>
      <c r="F617" s="43" t="e">
        <f t="shared" si="50"/>
        <v>#DIV/0!</v>
      </c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</row>
    <row r="618" spans="1:35" s="6" customFormat="1" ht="9.75" customHeight="1" x14ac:dyDescent="0.2">
      <c r="A618" s="51"/>
      <c r="B618" s="11" t="s">
        <v>111</v>
      </c>
      <c r="C618" s="4">
        <v>0</v>
      </c>
      <c r="D618" s="4">
        <v>0</v>
      </c>
      <c r="E618" s="4">
        <v>0</v>
      </c>
      <c r="F618" s="43" t="e">
        <f t="shared" si="50"/>
        <v>#DIV/0!</v>
      </c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</row>
    <row r="619" spans="1:35" s="6" customFormat="1" ht="9.75" customHeight="1" x14ac:dyDescent="0.2">
      <c r="A619" s="51"/>
      <c r="B619" s="11" t="s">
        <v>104</v>
      </c>
      <c r="C619" s="4">
        <v>0</v>
      </c>
      <c r="D619" s="4">
        <v>0</v>
      </c>
      <c r="E619" s="4">
        <v>0</v>
      </c>
      <c r="F619" s="43" t="e">
        <f t="shared" si="50"/>
        <v>#DIV/0!</v>
      </c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</row>
    <row r="620" spans="1:35" s="6" customFormat="1" ht="9.75" customHeight="1" x14ac:dyDescent="0.2">
      <c r="A620" s="51" t="s">
        <v>10</v>
      </c>
      <c r="B620" s="12" t="s">
        <v>156</v>
      </c>
      <c r="C620" s="4"/>
      <c r="D620" s="4"/>
      <c r="E620" s="4"/>
      <c r="F620" s="43" t="e">
        <f t="shared" si="50"/>
        <v>#DIV/0!</v>
      </c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</row>
    <row r="621" spans="1:35" s="6" customFormat="1" ht="10.5" customHeight="1" x14ac:dyDescent="0.2">
      <c r="A621" s="51"/>
      <c r="B621" s="11" t="s">
        <v>4</v>
      </c>
      <c r="C621" s="4">
        <f>SUM(C622:C627)</f>
        <v>18818.099999999999</v>
      </c>
      <c r="D621" s="4">
        <f>SUM(D622:D627)</f>
        <v>5324.2418399999997</v>
      </c>
      <c r="E621" s="4">
        <f>SUM(E622:E627)</f>
        <v>4404.19301</v>
      </c>
      <c r="F621" s="43">
        <f t="shared" si="50"/>
        <v>0.23404025964364097</v>
      </c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</row>
    <row r="622" spans="1:35" s="6" customFormat="1" ht="10.5" customHeight="1" x14ac:dyDescent="0.2">
      <c r="A622" s="51"/>
      <c r="B622" s="11" t="s">
        <v>3</v>
      </c>
      <c r="C622" s="5">
        <v>0</v>
      </c>
      <c r="D622" s="5">
        <v>0</v>
      </c>
      <c r="E622" s="5">
        <v>0</v>
      </c>
      <c r="F622" s="43" t="e">
        <f t="shared" si="50"/>
        <v>#DIV/0!</v>
      </c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</row>
    <row r="623" spans="1:35" s="6" customFormat="1" ht="10.5" customHeight="1" x14ac:dyDescent="0.2">
      <c r="A623" s="51"/>
      <c r="B623" s="11" t="s">
        <v>2</v>
      </c>
      <c r="C623" s="5">
        <v>18818.099999999999</v>
      </c>
      <c r="D623" s="5">
        <v>5324.2418399999997</v>
      </c>
      <c r="E623" s="5">
        <v>4404.19301</v>
      </c>
      <c r="F623" s="43">
        <f t="shared" si="50"/>
        <v>0.23404025964364097</v>
      </c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</row>
    <row r="624" spans="1:35" s="6" customFormat="1" ht="10.5" customHeight="1" x14ac:dyDescent="0.2">
      <c r="A624" s="51"/>
      <c r="B624" s="11" t="s">
        <v>1</v>
      </c>
      <c r="C624" s="5">
        <v>0</v>
      </c>
      <c r="D624" s="5">
        <v>0</v>
      </c>
      <c r="E624" s="5">
        <v>0</v>
      </c>
      <c r="F624" s="43" t="e">
        <f t="shared" si="50"/>
        <v>#DIV/0!</v>
      </c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</row>
    <row r="625" spans="1:35" s="6" customFormat="1" ht="10.5" customHeight="1" x14ac:dyDescent="0.2">
      <c r="A625" s="51"/>
      <c r="B625" s="11" t="s">
        <v>0</v>
      </c>
      <c r="C625" s="5">
        <v>0</v>
      </c>
      <c r="D625" s="5">
        <v>0</v>
      </c>
      <c r="E625" s="5">
        <v>0</v>
      </c>
      <c r="F625" s="43" t="e">
        <f t="shared" si="50"/>
        <v>#DIV/0!</v>
      </c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</row>
    <row r="626" spans="1:35" s="6" customFormat="1" ht="10.5" customHeight="1" x14ac:dyDescent="0.2">
      <c r="A626" s="51"/>
      <c r="B626" s="11" t="s">
        <v>111</v>
      </c>
      <c r="C626" s="5">
        <v>0</v>
      </c>
      <c r="D626" s="5">
        <v>0</v>
      </c>
      <c r="E626" s="5">
        <v>0</v>
      </c>
      <c r="F626" s="43" t="e">
        <f t="shared" si="50"/>
        <v>#DIV/0!</v>
      </c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</row>
    <row r="627" spans="1:35" s="6" customFormat="1" ht="10.5" customHeight="1" x14ac:dyDescent="0.2">
      <c r="A627" s="51"/>
      <c r="B627" s="11" t="s">
        <v>104</v>
      </c>
      <c r="C627" s="5">
        <v>0</v>
      </c>
      <c r="D627" s="5">
        <v>0</v>
      </c>
      <c r="E627" s="5">
        <v>0</v>
      </c>
      <c r="F627" s="43" t="e">
        <f t="shared" si="50"/>
        <v>#DIV/0!</v>
      </c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</row>
    <row r="628" spans="1:35" s="2" customFormat="1" ht="9" customHeight="1" x14ac:dyDescent="0.2">
      <c r="A628" s="85" t="s">
        <v>9</v>
      </c>
      <c r="B628" s="85"/>
      <c r="C628" s="85"/>
      <c r="D628" s="85"/>
      <c r="E628" s="85"/>
      <c r="F628" s="43" t="e">
        <f t="shared" si="50"/>
        <v>#DIV/0!</v>
      </c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</row>
    <row r="629" spans="1:35" s="2" customFormat="1" ht="10.5" customHeight="1" x14ac:dyDescent="0.2">
      <c r="A629" s="62"/>
      <c r="B629" s="11" t="s">
        <v>112</v>
      </c>
      <c r="C629" s="25">
        <f>SUM(C630:C635)</f>
        <v>49803.39</v>
      </c>
      <c r="D629" s="25">
        <f>SUM(D630:D635)</f>
        <v>7267.4629699999996</v>
      </c>
      <c r="E629" s="25">
        <f>SUM(E630:E635)</f>
        <v>7267.4629699999996</v>
      </c>
      <c r="F629" s="43">
        <f t="shared" si="50"/>
        <v>0.14592305804885972</v>
      </c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</row>
    <row r="630" spans="1:35" s="2" customFormat="1" ht="10.5" customHeight="1" x14ac:dyDescent="0.2">
      <c r="A630" s="62"/>
      <c r="B630" s="11" t="s">
        <v>3</v>
      </c>
      <c r="C630" s="32">
        <f>C638+C664</f>
        <v>0</v>
      </c>
      <c r="D630" s="32">
        <f>D638+D664</f>
        <v>0</v>
      </c>
      <c r="E630" s="32">
        <f>E638+E664</f>
        <v>0</v>
      </c>
      <c r="F630" s="43" t="e">
        <f t="shared" si="50"/>
        <v>#DIV/0!</v>
      </c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</row>
    <row r="631" spans="1:35" s="2" customFormat="1" ht="10.5" customHeight="1" x14ac:dyDescent="0.2">
      <c r="A631" s="62"/>
      <c r="B631" s="11" t="s">
        <v>2</v>
      </c>
      <c r="C631" s="32">
        <f t="shared" ref="C631:E635" si="53">C639+C665</f>
        <v>49803.39</v>
      </c>
      <c r="D631" s="32">
        <f t="shared" si="53"/>
        <v>7267.4629699999996</v>
      </c>
      <c r="E631" s="32">
        <f t="shared" si="53"/>
        <v>7267.4629699999996</v>
      </c>
      <c r="F631" s="43">
        <f t="shared" si="50"/>
        <v>0.14592305804885972</v>
      </c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</row>
    <row r="632" spans="1:35" s="2" customFormat="1" ht="10.5" customHeight="1" x14ac:dyDescent="0.2">
      <c r="A632" s="62"/>
      <c r="B632" s="11" t="s">
        <v>1</v>
      </c>
      <c r="C632" s="32">
        <f t="shared" si="53"/>
        <v>0</v>
      </c>
      <c r="D632" s="32">
        <f t="shared" si="53"/>
        <v>0</v>
      </c>
      <c r="E632" s="32">
        <f t="shared" si="53"/>
        <v>0</v>
      </c>
      <c r="F632" s="43" t="e">
        <f t="shared" si="50"/>
        <v>#DIV/0!</v>
      </c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</row>
    <row r="633" spans="1:35" s="2" customFormat="1" ht="10.5" customHeight="1" x14ac:dyDescent="0.2">
      <c r="A633" s="62"/>
      <c r="B633" s="11" t="s">
        <v>0</v>
      </c>
      <c r="C633" s="32">
        <f t="shared" si="53"/>
        <v>0</v>
      </c>
      <c r="D633" s="32">
        <f t="shared" si="53"/>
        <v>0</v>
      </c>
      <c r="E633" s="32">
        <f t="shared" si="53"/>
        <v>0</v>
      </c>
      <c r="F633" s="43" t="e">
        <f t="shared" si="50"/>
        <v>#DIV/0!</v>
      </c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</row>
    <row r="634" spans="1:35" s="2" customFormat="1" ht="10.5" customHeight="1" x14ac:dyDescent="0.2">
      <c r="A634" s="62"/>
      <c r="B634" s="11" t="s">
        <v>111</v>
      </c>
      <c r="C634" s="32">
        <f t="shared" si="53"/>
        <v>0</v>
      </c>
      <c r="D634" s="32">
        <f t="shared" si="53"/>
        <v>0</v>
      </c>
      <c r="E634" s="32">
        <f t="shared" si="53"/>
        <v>0</v>
      </c>
      <c r="F634" s="43" t="e">
        <f t="shared" si="50"/>
        <v>#DIV/0!</v>
      </c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</row>
    <row r="635" spans="1:35" s="2" customFormat="1" ht="10.5" customHeight="1" x14ac:dyDescent="0.2">
      <c r="A635" s="62"/>
      <c r="B635" s="11" t="s">
        <v>104</v>
      </c>
      <c r="C635" s="32">
        <f t="shared" si="53"/>
        <v>0</v>
      </c>
      <c r="D635" s="32">
        <f t="shared" si="53"/>
        <v>0</v>
      </c>
      <c r="E635" s="32">
        <f t="shared" si="53"/>
        <v>0</v>
      </c>
      <c r="F635" s="43" t="e">
        <f t="shared" si="50"/>
        <v>#DIV/0!</v>
      </c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</row>
    <row r="636" spans="1:35" s="2" customFormat="1" ht="22.5" customHeight="1" x14ac:dyDescent="0.2">
      <c r="A636" s="51" t="s">
        <v>8</v>
      </c>
      <c r="B636" s="12" t="s">
        <v>157</v>
      </c>
      <c r="C636" s="4"/>
      <c r="D636" s="4"/>
      <c r="E636" s="4"/>
      <c r="F636" s="43" t="e">
        <f t="shared" si="50"/>
        <v>#DIV/0!</v>
      </c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</row>
    <row r="637" spans="1:35" s="2" customFormat="1" ht="9.75" customHeight="1" x14ac:dyDescent="0.2">
      <c r="A637" s="51"/>
      <c r="B637" s="11" t="s">
        <v>4</v>
      </c>
      <c r="C637" s="4">
        <f>SUM(C638:C643)</f>
        <v>46803.39</v>
      </c>
      <c r="D637" s="4">
        <f>SUM(D638:D643)</f>
        <v>7267.4629699999996</v>
      </c>
      <c r="E637" s="4">
        <f>SUM(E638:E643)</f>
        <v>7267.4629699999996</v>
      </c>
      <c r="F637" s="43">
        <f t="shared" si="50"/>
        <v>0.1552764227121155</v>
      </c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</row>
    <row r="638" spans="1:35" s="2" customFormat="1" ht="9.75" customHeight="1" x14ac:dyDescent="0.2">
      <c r="A638" s="51"/>
      <c r="B638" s="11" t="s">
        <v>3</v>
      </c>
      <c r="C638" s="5">
        <f t="shared" ref="C638:E643" si="54">C646+C656</f>
        <v>0</v>
      </c>
      <c r="D638" s="5">
        <f t="shared" si="54"/>
        <v>0</v>
      </c>
      <c r="E638" s="5">
        <f t="shared" si="54"/>
        <v>0</v>
      </c>
      <c r="F638" s="43" t="e">
        <f t="shared" si="50"/>
        <v>#DIV/0!</v>
      </c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</row>
    <row r="639" spans="1:35" s="2" customFormat="1" ht="9.75" customHeight="1" x14ac:dyDescent="0.2">
      <c r="A639" s="51"/>
      <c r="B639" s="11" t="s">
        <v>2</v>
      </c>
      <c r="C639" s="5">
        <f t="shared" si="54"/>
        <v>46803.39</v>
      </c>
      <c r="D639" s="5">
        <f t="shared" si="54"/>
        <v>7267.4629699999996</v>
      </c>
      <c r="E639" s="5">
        <f t="shared" si="54"/>
        <v>7267.4629699999996</v>
      </c>
      <c r="F639" s="43">
        <f t="shared" si="50"/>
        <v>0.1552764227121155</v>
      </c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</row>
    <row r="640" spans="1:35" s="2" customFormat="1" ht="9.75" customHeight="1" x14ac:dyDescent="0.2">
      <c r="A640" s="51"/>
      <c r="B640" s="11" t="s">
        <v>1</v>
      </c>
      <c r="C640" s="5">
        <f t="shared" si="54"/>
        <v>0</v>
      </c>
      <c r="D640" s="5">
        <f t="shared" si="54"/>
        <v>0</v>
      </c>
      <c r="E640" s="5">
        <f t="shared" si="54"/>
        <v>0</v>
      </c>
      <c r="F640" s="43" t="e">
        <f t="shared" si="50"/>
        <v>#DIV/0!</v>
      </c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</row>
    <row r="641" spans="1:35" s="2" customFormat="1" ht="9.75" customHeight="1" x14ac:dyDescent="0.2">
      <c r="A641" s="51"/>
      <c r="B641" s="11" t="s">
        <v>0</v>
      </c>
      <c r="C641" s="5">
        <f t="shared" si="54"/>
        <v>0</v>
      </c>
      <c r="D641" s="5">
        <f t="shared" si="54"/>
        <v>0</v>
      </c>
      <c r="E641" s="5">
        <f t="shared" si="54"/>
        <v>0</v>
      </c>
      <c r="F641" s="43" t="e">
        <f t="shared" si="50"/>
        <v>#DIV/0!</v>
      </c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</row>
    <row r="642" spans="1:35" s="2" customFormat="1" ht="9.75" customHeight="1" x14ac:dyDescent="0.2">
      <c r="A642" s="51"/>
      <c r="B642" s="11" t="s">
        <v>111</v>
      </c>
      <c r="C642" s="5">
        <f t="shared" si="54"/>
        <v>0</v>
      </c>
      <c r="D642" s="5">
        <f t="shared" si="54"/>
        <v>0</v>
      </c>
      <c r="E642" s="5">
        <f t="shared" si="54"/>
        <v>0</v>
      </c>
      <c r="F642" s="43" t="e">
        <f t="shared" si="50"/>
        <v>#DIV/0!</v>
      </c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</row>
    <row r="643" spans="1:35" s="2" customFormat="1" ht="9.75" customHeight="1" x14ac:dyDescent="0.2">
      <c r="A643" s="51"/>
      <c r="B643" s="11" t="s">
        <v>104</v>
      </c>
      <c r="C643" s="5">
        <f t="shared" si="54"/>
        <v>0</v>
      </c>
      <c r="D643" s="5">
        <f t="shared" si="54"/>
        <v>0</v>
      </c>
      <c r="E643" s="5">
        <f t="shared" si="54"/>
        <v>0</v>
      </c>
      <c r="F643" s="43" t="e">
        <f t="shared" si="50"/>
        <v>#DIV/0!</v>
      </c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</row>
    <row r="644" spans="1:35" s="2" customFormat="1" ht="30" customHeight="1" x14ac:dyDescent="0.2">
      <c r="A644" s="53" t="s">
        <v>6</v>
      </c>
      <c r="B644" s="14" t="s">
        <v>155</v>
      </c>
      <c r="C644" s="4"/>
      <c r="D644" s="4"/>
      <c r="E644" s="4"/>
      <c r="F644" s="43" t="e">
        <f t="shared" si="50"/>
        <v>#DIV/0!</v>
      </c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</row>
    <row r="645" spans="1:35" s="2" customFormat="1" ht="9.75" customHeight="1" x14ac:dyDescent="0.2">
      <c r="A645" s="54"/>
      <c r="B645" s="11" t="s">
        <v>4</v>
      </c>
      <c r="C645" s="4">
        <f>SUM(C646:C651)</f>
        <v>40552</v>
      </c>
      <c r="D645" s="4">
        <f>SUM(D646:D651)</f>
        <v>6322.3269799999998</v>
      </c>
      <c r="E645" s="4">
        <f>SUM(E646:E651)</f>
        <v>6322.3269799999998</v>
      </c>
      <c r="F645" s="43">
        <f t="shared" si="50"/>
        <v>0.15590666255671728</v>
      </c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</row>
    <row r="646" spans="1:35" s="2" customFormat="1" ht="9.75" customHeight="1" x14ac:dyDescent="0.2">
      <c r="A646" s="54"/>
      <c r="B646" s="11" t="s">
        <v>3</v>
      </c>
      <c r="C646" s="5">
        <v>0</v>
      </c>
      <c r="D646" s="5">
        <v>0</v>
      </c>
      <c r="E646" s="5">
        <v>0</v>
      </c>
      <c r="F646" s="43" t="e">
        <f t="shared" si="50"/>
        <v>#DIV/0!</v>
      </c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</row>
    <row r="647" spans="1:35" s="2" customFormat="1" ht="9.75" customHeight="1" x14ac:dyDescent="0.2">
      <c r="A647" s="54"/>
      <c r="B647" s="11" t="s">
        <v>2</v>
      </c>
      <c r="C647" s="5">
        <v>40552</v>
      </c>
      <c r="D647" s="5">
        <v>6322.3269799999998</v>
      </c>
      <c r="E647" s="5">
        <v>6322.3269799999998</v>
      </c>
      <c r="F647" s="43">
        <f t="shared" si="50"/>
        <v>0.15590666255671728</v>
      </c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</row>
    <row r="648" spans="1:35" s="2" customFormat="1" ht="9.75" customHeight="1" x14ac:dyDescent="0.2">
      <c r="A648" s="54"/>
      <c r="B648" s="11" t="s">
        <v>1</v>
      </c>
      <c r="C648" s="5">
        <v>0</v>
      </c>
      <c r="D648" s="5">
        <v>0</v>
      </c>
      <c r="E648" s="5">
        <v>0</v>
      </c>
      <c r="F648" s="43" t="e">
        <f t="shared" si="50"/>
        <v>#DIV/0!</v>
      </c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</row>
    <row r="649" spans="1:35" s="2" customFormat="1" ht="9.75" customHeight="1" x14ac:dyDescent="0.2">
      <c r="A649" s="54"/>
      <c r="B649" s="11" t="s">
        <v>0</v>
      </c>
      <c r="C649" s="5">
        <v>0</v>
      </c>
      <c r="D649" s="5">
        <v>0</v>
      </c>
      <c r="E649" s="5">
        <v>0</v>
      </c>
      <c r="F649" s="43" t="e">
        <f t="shared" si="50"/>
        <v>#DIV/0!</v>
      </c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</row>
    <row r="650" spans="1:35" s="2" customFormat="1" ht="9.75" customHeight="1" x14ac:dyDescent="0.2">
      <c r="A650" s="54"/>
      <c r="B650" s="11" t="s">
        <v>111</v>
      </c>
      <c r="C650" s="5">
        <v>0</v>
      </c>
      <c r="D650" s="5">
        <v>0</v>
      </c>
      <c r="E650" s="5">
        <v>0</v>
      </c>
      <c r="F650" s="43" t="e">
        <f t="shared" si="50"/>
        <v>#DIV/0!</v>
      </c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</row>
    <row r="651" spans="1:35" s="2" customFormat="1" ht="9.75" customHeight="1" x14ac:dyDescent="0.2">
      <c r="A651" s="54"/>
      <c r="B651" s="11" t="s">
        <v>104</v>
      </c>
      <c r="C651" s="5">
        <v>0</v>
      </c>
      <c r="D651" s="5">
        <v>0</v>
      </c>
      <c r="E651" s="5">
        <v>0</v>
      </c>
      <c r="F651" s="43" t="e">
        <f t="shared" si="50"/>
        <v>#DIV/0!</v>
      </c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</row>
    <row r="652" spans="1:35" s="2" customFormat="1" ht="48.75" x14ac:dyDescent="0.2">
      <c r="A652" s="54"/>
      <c r="B652" s="33" t="s">
        <v>231</v>
      </c>
      <c r="C652" s="5"/>
      <c r="D652" s="5"/>
      <c r="E652" s="5"/>
      <c r="F652" s="43" t="e">
        <f t="shared" si="50"/>
        <v>#DIV/0!</v>
      </c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</row>
    <row r="653" spans="1:35" s="2" customFormat="1" ht="87.75" x14ac:dyDescent="0.2">
      <c r="A653" s="55"/>
      <c r="B653" s="33" t="s">
        <v>232</v>
      </c>
      <c r="C653" s="5"/>
      <c r="D653" s="5"/>
      <c r="E653" s="5"/>
      <c r="F653" s="43" t="e">
        <f t="shared" si="50"/>
        <v>#DIV/0!</v>
      </c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</row>
    <row r="654" spans="1:35" s="2" customFormat="1" ht="21" customHeight="1" x14ac:dyDescent="0.2">
      <c r="A654" s="51" t="s">
        <v>5</v>
      </c>
      <c r="B654" s="14" t="s">
        <v>158</v>
      </c>
      <c r="C654" s="4"/>
      <c r="D654" s="4"/>
      <c r="E654" s="4"/>
      <c r="F654" s="43" t="e">
        <f t="shared" ref="F654:F669" si="55">E654/C654</f>
        <v>#DIV/0!</v>
      </c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</row>
    <row r="655" spans="1:35" s="2" customFormat="1" ht="9.75" customHeight="1" x14ac:dyDescent="0.2">
      <c r="A655" s="51"/>
      <c r="B655" s="11" t="s">
        <v>4</v>
      </c>
      <c r="C655" s="4">
        <f>SUM(C656:C661)</f>
        <v>6251.39</v>
      </c>
      <c r="D655" s="4">
        <f>SUM(D656:D661)</f>
        <v>945.13598999999999</v>
      </c>
      <c r="E655" s="4">
        <f>SUM(E656:E661)</f>
        <v>945.13598999999999</v>
      </c>
      <c r="F655" s="43">
        <f t="shared" si="55"/>
        <v>0.15118813415896304</v>
      </c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</row>
    <row r="656" spans="1:35" s="2" customFormat="1" ht="9.75" customHeight="1" x14ac:dyDescent="0.2">
      <c r="A656" s="51"/>
      <c r="B656" s="11" t="s">
        <v>3</v>
      </c>
      <c r="C656" s="3">
        <v>0</v>
      </c>
      <c r="D656" s="3">
        <v>0</v>
      </c>
      <c r="E656" s="3">
        <v>0</v>
      </c>
      <c r="F656" s="43" t="e">
        <f t="shared" si="55"/>
        <v>#DIV/0!</v>
      </c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</row>
    <row r="657" spans="1:35" s="2" customFormat="1" ht="9.75" customHeight="1" x14ac:dyDescent="0.2">
      <c r="A657" s="51"/>
      <c r="B657" s="11" t="s">
        <v>2</v>
      </c>
      <c r="C657" s="3">
        <v>6251.39</v>
      </c>
      <c r="D657" s="3">
        <v>945.13598999999999</v>
      </c>
      <c r="E657" s="3">
        <v>945.13598999999999</v>
      </c>
      <c r="F657" s="43">
        <f t="shared" si="55"/>
        <v>0.15118813415896304</v>
      </c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</row>
    <row r="658" spans="1:35" s="2" customFormat="1" ht="9.75" customHeight="1" x14ac:dyDescent="0.2">
      <c r="A658" s="51"/>
      <c r="B658" s="11" t="s">
        <v>1</v>
      </c>
      <c r="C658" s="3">
        <v>0</v>
      </c>
      <c r="D658" s="3">
        <v>0</v>
      </c>
      <c r="E658" s="3">
        <v>0</v>
      </c>
      <c r="F658" s="43" t="e">
        <f t="shared" si="55"/>
        <v>#DIV/0!</v>
      </c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</row>
    <row r="659" spans="1:35" s="2" customFormat="1" ht="9.75" customHeight="1" x14ac:dyDescent="0.2">
      <c r="A659" s="51"/>
      <c r="B659" s="11" t="s">
        <v>0</v>
      </c>
      <c r="C659" s="3">
        <v>0</v>
      </c>
      <c r="D659" s="3">
        <v>0</v>
      </c>
      <c r="E659" s="3">
        <v>0</v>
      </c>
      <c r="F659" s="43" t="e">
        <f t="shared" si="55"/>
        <v>#DIV/0!</v>
      </c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</row>
    <row r="660" spans="1:35" s="2" customFormat="1" ht="9.75" customHeight="1" x14ac:dyDescent="0.2">
      <c r="A660" s="51"/>
      <c r="B660" s="11" t="s">
        <v>111</v>
      </c>
      <c r="C660" s="3">
        <v>0</v>
      </c>
      <c r="D660" s="3">
        <v>0</v>
      </c>
      <c r="E660" s="3">
        <v>0</v>
      </c>
      <c r="F660" s="43" t="e">
        <f t="shared" si="55"/>
        <v>#DIV/0!</v>
      </c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</row>
    <row r="661" spans="1:35" s="2" customFormat="1" ht="9.75" customHeight="1" x14ac:dyDescent="0.2">
      <c r="A661" s="51"/>
      <c r="B661" s="11" t="s">
        <v>104</v>
      </c>
      <c r="C661" s="3">
        <v>0</v>
      </c>
      <c r="D661" s="3">
        <v>0</v>
      </c>
      <c r="E661" s="3">
        <v>0</v>
      </c>
      <c r="F661" s="43" t="e">
        <f t="shared" si="55"/>
        <v>#DIV/0!</v>
      </c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</row>
    <row r="662" spans="1:35" s="7" customFormat="1" ht="19.5" customHeight="1" x14ac:dyDescent="0.2">
      <c r="A662" s="51" t="s">
        <v>211</v>
      </c>
      <c r="B662" s="14" t="s">
        <v>212</v>
      </c>
      <c r="C662" s="4"/>
      <c r="D662" s="4"/>
      <c r="E662" s="4"/>
      <c r="F662" s="43" t="e">
        <f t="shared" si="55"/>
        <v>#DIV/0!</v>
      </c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</row>
    <row r="663" spans="1:35" s="7" customFormat="1" ht="9.75" customHeight="1" x14ac:dyDescent="0.2">
      <c r="A663" s="51"/>
      <c r="B663" s="11" t="s">
        <v>4</v>
      </c>
      <c r="C663" s="4">
        <f>SUM(C664:C669)</f>
        <v>3000</v>
      </c>
      <c r="D663" s="4">
        <f>SUM(D664:D669)</f>
        <v>0</v>
      </c>
      <c r="E663" s="4">
        <f>SUM(E664:E669)</f>
        <v>0</v>
      </c>
      <c r="F663" s="43">
        <f t="shared" si="55"/>
        <v>0</v>
      </c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</row>
    <row r="664" spans="1:35" s="7" customFormat="1" ht="9.75" customHeight="1" x14ac:dyDescent="0.2">
      <c r="A664" s="51"/>
      <c r="B664" s="11" t="s">
        <v>3</v>
      </c>
      <c r="C664" s="5">
        <v>0</v>
      </c>
      <c r="D664" s="5">
        <v>0</v>
      </c>
      <c r="E664" s="5">
        <v>0</v>
      </c>
      <c r="F664" s="43" t="e">
        <f t="shared" si="55"/>
        <v>#DIV/0!</v>
      </c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</row>
    <row r="665" spans="1:35" s="7" customFormat="1" ht="9.75" customHeight="1" x14ac:dyDescent="0.2">
      <c r="A665" s="51"/>
      <c r="B665" s="11" t="s">
        <v>2</v>
      </c>
      <c r="C665" s="5">
        <v>3000</v>
      </c>
      <c r="D665" s="5">
        <v>0</v>
      </c>
      <c r="E665" s="5">
        <v>0</v>
      </c>
      <c r="F665" s="43">
        <f t="shared" si="55"/>
        <v>0</v>
      </c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</row>
    <row r="666" spans="1:35" s="7" customFormat="1" ht="9.75" customHeight="1" x14ac:dyDescent="0.2">
      <c r="A666" s="51"/>
      <c r="B666" s="11" t="s">
        <v>1</v>
      </c>
      <c r="C666" s="5">
        <v>0</v>
      </c>
      <c r="D666" s="5">
        <v>0</v>
      </c>
      <c r="E666" s="5">
        <v>0</v>
      </c>
      <c r="F666" s="43" t="e">
        <f t="shared" si="55"/>
        <v>#DIV/0!</v>
      </c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</row>
    <row r="667" spans="1:35" s="7" customFormat="1" ht="9.75" customHeight="1" x14ac:dyDescent="0.2">
      <c r="A667" s="51"/>
      <c r="B667" s="11" t="s">
        <v>0</v>
      </c>
      <c r="C667" s="5">
        <v>0</v>
      </c>
      <c r="D667" s="5">
        <v>0</v>
      </c>
      <c r="E667" s="5">
        <v>0</v>
      </c>
      <c r="F667" s="43" t="e">
        <f t="shared" si="55"/>
        <v>#DIV/0!</v>
      </c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</row>
    <row r="668" spans="1:35" s="7" customFormat="1" ht="9.75" customHeight="1" x14ac:dyDescent="0.2">
      <c r="A668" s="51"/>
      <c r="B668" s="11" t="s">
        <v>111</v>
      </c>
      <c r="C668" s="5">
        <v>0</v>
      </c>
      <c r="D668" s="5">
        <v>0</v>
      </c>
      <c r="E668" s="5">
        <v>0</v>
      </c>
      <c r="F668" s="43" t="e">
        <f t="shared" si="55"/>
        <v>#DIV/0!</v>
      </c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</row>
    <row r="669" spans="1:35" s="7" customFormat="1" ht="9.75" customHeight="1" x14ac:dyDescent="0.2">
      <c r="A669" s="51"/>
      <c r="B669" s="11" t="s">
        <v>104</v>
      </c>
      <c r="C669" s="5">
        <v>0</v>
      </c>
      <c r="D669" s="5">
        <v>0</v>
      </c>
      <c r="E669" s="5">
        <v>0</v>
      </c>
      <c r="F669" s="43" t="e">
        <f t="shared" si="55"/>
        <v>#DIV/0!</v>
      </c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</row>
  </sheetData>
  <mergeCells count="95">
    <mergeCell ref="A3:E3"/>
    <mergeCell ref="A5:C5"/>
    <mergeCell ref="D5:E5"/>
    <mergeCell ref="A6:C6"/>
    <mergeCell ref="A7:C7"/>
    <mergeCell ref="A20:E20"/>
    <mergeCell ref="A21:A27"/>
    <mergeCell ref="A12:E12"/>
    <mergeCell ref="A13:A19"/>
    <mergeCell ref="A9:A10"/>
    <mergeCell ref="B9:B10"/>
    <mergeCell ref="C9:E9"/>
    <mergeCell ref="A62:A70"/>
    <mergeCell ref="A71:A79"/>
    <mergeCell ref="A45:A52"/>
    <mergeCell ref="A53:A61"/>
    <mergeCell ref="A28:A35"/>
    <mergeCell ref="A36:A44"/>
    <mergeCell ref="A109:A115"/>
    <mergeCell ref="A116:A124"/>
    <mergeCell ref="A99:A107"/>
    <mergeCell ref="A108:E108"/>
    <mergeCell ref="A80:A88"/>
    <mergeCell ref="A89:A98"/>
    <mergeCell ref="A160:A168"/>
    <mergeCell ref="A169:A177"/>
    <mergeCell ref="A142:A150"/>
    <mergeCell ref="A151:A159"/>
    <mergeCell ref="A125:A132"/>
    <mergeCell ref="A133:A141"/>
    <mergeCell ref="A212:A219"/>
    <mergeCell ref="A220:A227"/>
    <mergeCell ref="A195:A202"/>
    <mergeCell ref="A203:A211"/>
    <mergeCell ref="A178:A186"/>
    <mergeCell ref="A187:A194"/>
    <mergeCell ref="A253:A260"/>
    <mergeCell ref="A261:A269"/>
    <mergeCell ref="A245:E245"/>
    <mergeCell ref="A246:A252"/>
    <mergeCell ref="A228:A236"/>
    <mergeCell ref="A237:A244"/>
    <mergeCell ref="A305:A313"/>
    <mergeCell ref="A314:A322"/>
    <mergeCell ref="A288:A296"/>
    <mergeCell ref="A297:A304"/>
    <mergeCell ref="A270:A278"/>
    <mergeCell ref="A279:A287"/>
    <mergeCell ref="A349:A357"/>
    <mergeCell ref="A358:A366"/>
    <mergeCell ref="A331:A339"/>
    <mergeCell ref="A340:A348"/>
    <mergeCell ref="A323:E323"/>
    <mergeCell ref="A324:A330"/>
    <mergeCell ref="A392:A399"/>
    <mergeCell ref="A400:A408"/>
    <mergeCell ref="A375:A383"/>
    <mergeCell ref="A384:A391"/>
    <mergeCell ref="A367:E367"/>
    <mergeCell ref="A368:A374"/>
    <mergeCell ref="A433:E433"/>
    <mergeCell ref="A434:A440"/>
    <mergeCell ref="A417:A424"/>
    <mergeCell ref="A425:A432"/>
    <mergeCell ref="A409:A416"/>
    <mergeCell ref="A469:A475"/>
    <mergeCell ref="A476:A483"/>
    <mergeCell ref="A459:A467"/>
    <mergeCell ref="A468:E468"/>
    <mergeCell ref="A441:A449"/>
    <mergeCell ref="A450:A458"/>
    <mergeCell ref="A519:A526"/>
    <mergeCell ref="A527:A534"/>
    <mergeCell ref="A502:A510"/>
    <mergeCell ref="A511:A518"/>
    <mergeCell ref="A484:A492"/>
    <mergeCell ref="A493:A501"/>
    <mergeCell ref="A568:A575"/>
    <mergeCell ref="A576:E576"/>
    <mergeCell ref="A551:A558"/>
    <mergeCell ref="A559:A567"/>
    <mergeCell ref="A535:A542"/>
    <mergeCell ref="A543:A550"/>
    <mergeCell ref="A612:A619"/>
    <mergeCell ref="A620:A627"/>
    <mergeCell ref="A596:A603"/>
    <mergeCell ref="A604:A611"/>
    <mergeCell ref="A577:A583"/>
    <mergeCell ref="A584:A595"/>
    <mergeCell ref="A654:A661"/>
    <mergeCell ref="A662:A669"/>
    <mergeCell ref="A636:A643"/>
    <mergeCell ref="A644:A653"/>
    <mergeCell ref="A628:E628"/>
    <mergeCell ref="A629:A635"/>
  </mergeCells>
  <pageMargins left="0.35433070866141736" right="0.31496062992125984" top="0.23622047244094491" bottom="0.23622047244094491" header="0.15748031496062992" footer="0.19685039370078741"/>
  <pageSetup paperSize="9" fitToHeight="0" orientation="landscape" r:id="rId1"/>
  <headerFooter alignWithMargins="0"/>
  <rowBreaks count="4" manualBreakCount="4">
    <brk id="61" max="5" man="1"/>
    <brk id="244" max="5" man="1"/>
    <brk id="304" max="5" man="1"/>
    <brk id="635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645"/>
  <sheetViews>
    <sheetView view="pageBreakPreview" topLeftCell="A586" zoomScaleNormal="130" zoomScaleSheetLayoutView="100" workbookViewId="0">
      <selection activeCell="C367" sqref="C367"/>
    </sheetView>
  </sheetViews>
  <sheetFormatPr defaultColWidth="4.7109375" defaultRowHeight="12.75" x14ac:dyDescent="0.2"/>
  <cols>
    <col min="1" max="1" width="5.140625" style="2" customWidth="1"/>
    <col min="2" max="2" width="36" style="2" customWidth="1"/>
    <col min="3" max="3" width="11.5703125" style="2" customWidth="1"/>
    <col min="4" max="4" width="12.28515625" style="2" customWidth="1"/>
    <col min="5" max="5" width="14.140625" style="2" customWidth="1"/>
    <col min="6" max="6" width="9" style="42" customWidth="1"/>
    <col min="7" max="7" width="9.140625" style="42" customWidth="1"/>
    <col min="8" max="8" width="13.28515625" style="42" customWidth="1"/>
    <col min="9" max="9" width="14" style="42" customWidth="1"/>
    <col min="10" max="35" width="9.140625" style="42" customWidth="1"/>
    <col min="36" max="228" width="9.140625" style="1" customWidth="1"/>
    <col min="229" max="229" width="3.140625" style="1" customWidth="1"/>
    <col min="230" max="230" width="27.7109375" style="1" customWidth="1"/>
    <col min="231" max="231" width="9.85546875" style="1" customWidth="1"/>
    <col min="232" max="232" width="9.5703125" style="1" customWidth="1"/>
    <col min="233" max="233" width="9.85546875" style="1" customWidth="1"/>
    <col min="234" max="234" width="9.5703125" style="1" customWidth="1"/>
    <col min="235" max="236" width="6.85546875" style="1" customWidth="1"/>
    <col min="237" max="237" width="15.140625" style="1" customWidth="1"/>
    <col min="238" max="238" width="6.7109375" style="1" customWidth="1"/>
    <col min="239" max="239" width="6.85546875" style="1" customWidth="1"/>
    <col min="240" max="247" width="4.7109375" style="1" customWidth="1"/>
    <col min="248" max="248" width="5.85546875" style="1" customWidth="1"/>
    <col min="249" max="16384" width="4.7109375" style="1"/>
  </cols>
  <sheetData>
    <row r="1" spans="1:35" s="2" customFormat="1" ht="15" x14ac:dyDescent="0.25">
      <c r="A1" s="23"/>
      <c r="B1" s="23"/>
      <c r="C1" s="23"/>
      <c r="D1" s="23"/>
      <c r="E1" s="2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 s="10" customFormat="1" ht="6.75" customHeight="1" x14ac:dyDescent="0.25">
      <c r="A2" s="24"/>
      <c r="B2" s="24"/>
      <c r="C2" s="24"/>
      <c r="D2" s="24"/>
      <c r="E2" s="24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s="10" customFormat="1" ht="13.5" customHeight="1" x14ac:dyDescent="0.25">
      <c r="A3" s="57" t="s">
        <v>99</v>
      </c>
      <c r="B3" s="57"/>
      <c r="C3" s="57"/>
      <c r="D3" s="57"/>
      <c r="E3" s="57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s="10" customFormat="1" ht="24.75" customHeight="1" x14ac:dyDescent="0.25">
      <c r="A4" s="18"/>
      <c r="B4" s="18"/>
      <c r="C4" s="18"/>
      <c r="D4" s="18"/>
      <c r="E4" s="19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10" customFormat="1" ht="33.75" customHeight="1" x14ac:dyDescent="0.25">
      <c r="A5" s="58" t="s">
        <v>100</v>
      </c>
      <c r="B5" s="58"/>
      <c r="C5" s="58"/>
      <c r="D5" s="59" t="s">
        <v>219</v>
      </c>
      <c r="E5" s="59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10" customFormat="1" ht="12" customHeight="1" x14ac:dyDescent="0.25">
      <c r="A6" s="56" t="s">
        <v>105</v>
      </c>
      <c r="B6" s="56"/>
      <c r="C6" s="56"/>
      <c r="D6" s="15" t="s">
        <v>249</v>
      </c>
      <c r="E6" s="15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s="10" customFormat="1" ht="12" customHeight="1" x14ac:dyDescent="0.25">
      <c r="A7" s="56" t="s">
        <v>101</v>
      </c>
      <c r="B7" s="56"/>
      <c r="C7" s="56"/>
      <c r="D7" s="17" t="s">
        <v>106</v>
      </c>
      <c r="E7" s="1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9" customFormat="1" ht="13.5" customHeight="1" x14ac:dyDescent="0.25">
      <c r="A8" s="18"/>
      <c r="B8" s="19"/>
      <c r="C8" s="20"/>
      <c r="D8" s="21"/>
      <c r="E8" s="2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9" customFormat="1" ht="21" customHeight="1" x14ac:dyDescent="0.2">
      <c r="A9" s="60" t="s">
        <v>107</v>
      </c>
      <c r="B9" s="60" t="s">
        <v>102</v>
      </c>
      <c r="C9" s="60" t="s">
        <v>108</v>
      </c>
      <c r="D9" s="60"/>
      <c r="E9" s="60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 s="8" customFormat="1" ht="24" customHeight="1" x14ac:dyDescent="0.2">
      <c r="A10" s="60"/>
      <c r="B10" s="60"/>
      <c r="C10" s="44" t="s">
        <v>93</v>
      </c>
      <c r="D10" s="44" t="s">
        <v>92</v>
      </c>
      <c r="E10" s="44" t="s">
        <v>91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 s="8" customFormat="1" ht="11.25" customHeight="1" x14ac:dyDescent="0.2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 s="8" customFormat="1" ht="11.25" customHeight="1" x14ac:dyDescent="0.2">
      <c r="A12" s="65" t="s">
        <v>220</v>
      </c>
      <c r="B12" s="65"/>
      <c r="C12" s="65"/>
      <c r="D12" s="65"/>
      <c r="E12" s="65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s="8" customFormat="1" ht="11.25" customHeight="1" x14ac:dyDescent="0.2">
      <c r="A13" s="64"/>
      <c r="B13" s="11" t="s">
        <v>110</v>
      </c>
      <c r="C13" s="39">
        <f>SUM(C14:C19)</f>
        <v>1417280.7825500001</v>
      </c>
      <c r="D13" s="39">
        <f>SUM(D14:D19)</f>
        <v>93432.771520423514</v>
      </c>
      <c r="E13" s="39">
        <f>SUM(E14:E19)</f>
        <v>92955.030640423516</v>
      </c>
      <c r="F13" s="43">
        <f>E13/C13</f>
        <v>6.5586884253928113E-2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s="8" customFormat="1" ht="11.25" customHeight="1" x14ac:dyDescent="0.2">
      <c r="A14" s="64"/>
      <c r="B14" s="11" t="s">
        <v>3</v>
      </c>
      <c r="C14" s="39">
        <f t="shared" ref="C14:E19" si="0">C22+C110+C231+C309+C353+C411+C446+C554+C606</f>
        <v>221916.47699999998</v>
      </c>
      <c r="D14" s="39">
        <f t="shared" si="0"/>
        <v>0</v>
      </c>
      <c r="E14" s="39">
        <f t="shared" si="0"/>
        <v>0</v>
      </c>
      <c r="F14" s="43">
        <f t="shared" ref="F14:F77" si="1">E14/C14</f>
        <v>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 s="8" customFormat="1" ht="12" customHeight="1" x14ac:dyDescent="0.2">
      <c r="A15" s="64"/>
      <c r="B15" s="11" t="s">
        <v>2</v>
      </c>
      <c r="C15" s="39">
        <f t="shared" si="0"/>
        <v>1085523.601</v>
      </c>
      <c r="D15" s="39">
        <f t="shared" si="0"/>
        <v>82208.774450000012</v>
      </c>
      <c r="E15" s="39">
        <f t="shared" si="0"/>
        <v>81731.033570000014</v>
      </c>
      <c r="F15" s="43">
        <f t="shared" si="1"/>
        <v>7.5291807100931016E-2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s="8" customFormat="1" ht="11.25" customHeight="1" x14ac:dyDescent="0.2">
      <c r="A16" s="64"/>
      <c r="B16" s="11" t="s">
        <v>1</v>
      </c>
      <c r="C16" s="39">
        <f t="shared" si="0"/>
        <v>576.79999999999995</v>
      </c>
      <c r="D16" s="39">
        <f t="shared" si="0"/>
        <v>0</v>
      </c>
      <c r="E16" s="39">
        <f t="shared" si="0"/>
        <v>0</v>
      </c>
      <c r="F16" s="43">
        <f t="shared" si="1"/>
        <v>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8" customFormat="1" ht="11.25" customHeight="1" x14ac:dyDescent="0.2">
      <c r="A17" s="64"/>
      <c r="B17" s="11" t="s">
        <v>0</v>
      </c>
      <c r="C17" s="39">
        <f t="shared" si="0"/>
        <v>0</v>
      </c>
      <c r="D17" s="39">
        <f t="shared" si="0"/>
        <v>0</v>
      </c>
      <c r="E17" s="39">
        <f t="shared" si="0"/>
        <v>0</v>
      </c>
      <c r="F17" s="43" t="e">
        <f t="shared" si="1"/>
        <v>#DIV/0!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8" customFormat="1" ht="11.25" customHeight="1" x14ac:dyDescent="0.2">
      <c r="A18" s="64"/>
      <c r="B18" s="11" t="s">
        <v>111</v>
      </c>
      <c r="C18" s="39">
        <f t="shared" si="0"/>
        <v>0</v>
      </c>
      <c r="D18" s="39">
        <f t="shared" si="0"/>
        <v>0</v>
      </c>
      <c r="E18" s="39">
        <f t="shared" si="0"/>
        <v>0</v>
      </c>
      <c r="F18" s="43" t="e">
        <f t="shared" si="1"/>
        <v>#DIV/0!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 s="8" customFormat="1" ht="11.25" customHeight="1" x14ac:dyDescent="0.2">
      <c r="A19" s="64"/>
      <c r="B19" s="11" t="s">
        <v>104</v>
      </c>
      <c r="C19" s="39">
        <f t="shared" si="0"/>
        <v>109263.90455000001</v>
      </c>
      <c r="D19" s="39">
        <f t="shared" si="0"/>
        <v>11223.997070423506</v>
      </c>
      <c r="E19" s="39">
        <f t="shared" si="0"/>
        <v>11223.997070423506</v>
      </c>
      <c r="F19" s="43">
        <f t="shared" si="1"/>
        <v>0.10272374135492585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8" customFormat="1" ht="11.25" customHeight="1" x14ac:dyDescent="0.2">
      <c r="A20" s="61" t="s">
        <v>90</v>
      </c>
      <c r="B20" s="61"/>
      <c r="C20" s="61"/>
      <c r="D20" s="61"/>
      <c r="E20" s="61"/>
      <c r="F20" s="43" t="e">
        <f t="shared" si="1"/>
        <v>#DIV/0!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 s="7" customFormat="1" ht="10.5" customHeight="1" x14ac:dyDescent="0.2">
      <c r="A21" s="62"/>
      <c r="B21" s="11" t="s">
        <v>112</v>
      </c>
      <c r="C21" s="25">
        <f>SUM(C22:C27)</f>
        <v>77805.904550000007</v>
      </c>
      <c r="D21" s="25">
        <f>SUM(D22:D27)</f>
        <v>0</v>
      </c>
      <c r="E21" s="25">
        <f>SUM(E22:E27)</f>
        <v>0</v>
      </c>
      <c r="F21" s="43">
        <f t="shared" si="1"/>
        <v>0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s="7" customFormat="1" ht="10.5" customHeight="1" x14ac:dyDescent="0.2">
      <c r="A22" s="62"/>
      <c r="B22" s="11" t="s">
        <v>3</v>
      </c>
      <c r="C22" s="25">
        <f t="shared" ref="C22:E27" si="2">C30+C47+C73</f>
        <v>10538.8</v>
      </c>
      <c r="D22" s="25">
        <f t="shared" si="2"/>
        <v>0</v>
      </c>
      <c r="E22" s="25">
        <f t="shared" si="2"/>
        <v>0</v>
      </c>
      <c r="F22" s="43">
        <f t="shared" si="1"/>
        <v>0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s="7" customFormat="1" ht="10.5" customHeight="1" x14ac:dyDescent="0.2">
      <c r="A23" s="62"/>
      <c r="B23" s="11" t="s">
        <v>2</v>
      </c>
      <c r="C23" s="25">
        <f t="shared" si="2"/>
        <v>67160</v>
      </c>
      <c r="D23" s="25">
        <f t="shared" si="2"/>
        <v>0</v>
      </c>
      <c r="E23" s="25">
        <f t="shared" si="2"/>
        <v>0</v>
      </c>
      <c r="F23" s="43">
        <f t="shared" si="1"/>
        <v>0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7" customFormat="1" ht="10.5" customHeight="1" x14ac:dyDescent="0.2">
      <c r="A24" s="62"/>
      <c r="B24" s="11" t="s">
        <v>1</v>
      </c>
      <c r="C24" s="25">
        <f t="shared" si="2"/>
        <v>0</v>
      </c>
      <c r="D24" s="25">
        <f t="shared" si="2"/>
        <v>0</v>
      </c>
      <c r="E24" s="25">
        <f t="shared" si="2"/>
        <v>0</v>
      </c>
      <c r="F24" s="43" t="e">
        <f t="shared" si="1"/>
        <v>#DIV/0!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7" customFormat="1" ht="10.5" customHeight="1" x14ac:dyDescent="0.2">
      <c r="A25" s="62"/>
      <c r="B25" s="11" t="s">
        <v>0</v>
      </c>
      <c r="C25" s="25">
        <f t="shared" si="2"/>
        <v>0</v>
      </c>
      <c r="D25" s="25">
        <f t="shared" si="2"/>
        <v>0</v>
      </c>
      <c r="E25" s="25">
        <f t="shared" si="2"/>
        <v>0</v>
      </c>
      <c r="F25" s="43" t="e">
        <f t="shared" si="1"/>
        <v>#DIV/0!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 s="7" customFormat="1" ht="10.5" customHeight="1" x14ac:dyDescent="0.2">
      <c r="A26" s="62"/>
      <c r="B26" s="11" t="s">
        <v>111</v>
      </c>
      <c r="C26" s="25">
        <f t="shared" si="2"/>
        <v>0</v>
      </c>
      <c r="D26" s="25">
        <f t="shared" si="2"/>
        <v>0</v>
      </c>
      <c r="E26" s="25">
        <f t="shared" si="2"/>
        <v>0</v>
      </c>
      <c r="F26" s="43" t="e">
        <f t="shared" si="1"/>
        <v>#DIV/0!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s="7" customFormat="1" ht="10.5" customHeight="1" x14ac:dyDescent="0.2">
      <c r="A27" s="62"/>
      <c r="B27" s="11" t="s">
        <v>104</v>
      </c>
      <c r="C27" s="25">
        <f t="shared" si="2"/>
        <v>107.10455</v>
      </c>
      <c r="D27" s="25">
        <f t="shared" si="2"/>
        <v>0</v>
      </c>
      <c r="E27" s="25">
        <f t="shared" si="2"/>
        <v>0</v>
      </c>
      <c r="F27" s="43">
        <f t="shared" si="1"/>
        <v>0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 s="7" customFormat="1" ht="12.75" customHeight="1" x14ac:dyDescent="0.2">
      <c r="A28" s="51" t="s">
        <v>89</v>
      </c>
      <c r="B28" s="12" t="s">
        <v>88</v>
      </c>
      <c r="C28" s="26"/>
      <c r="D28" s="26"/>
      <c r="E28" s="26"/>
      <c r="F28" s="43" t="e">
        <f t="shared" si="1"/>
        <v>#DIV/0!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 s="7" customFormat="1" ht="11.25" customHeight="1" x14ac:dyDescent="0.2">
      <c r="A29" s="51"/>
      <c r="B29" s="11" t="s">
        <v>4</v>
      </c>
      <c r="C29" s="4">
        <f>SUM(C30:C35)</f>
        <v>6107.10455</v>
      </c>
      <c r="D29" s="4">
        <f>SUM(D30:D35)</f>
        <v>0</v>
      </c>
      <c r="E29" s="4">
        <f>SUM(E30:E35)</f>
        <v>0</v>
      </c>
      <c r="F29" s="43">
        <f t="shared" si="1"/>
        <v>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 s="7" customFormat="1" ht="9.75" customHeight="1" x14ac:dyDescent="0.2">
      <c r="A30" s="51"/>
      <c r="B30" s="11" t="s">
        <v>3</v>
      </c>
      <c r="C30" s="4">
        <f>C38</f>
        <v>0</v>
      </c>
      <c r="D30" s="4">
        <f t="shared" ref="D30:E30" si="3">D38</f>
        <v>0</v>
      </c>
      <c r="E30" s="4">
        <f t="shared" si="3"/>
        <v>0</v>
      </c>
      <c r="F30" s="43" t="e">
        <f t="shared" si="1"/>
        <v>#DIV/0!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s="7" customFormat="1" ht="10.5" customHeight="1" x14ac:dyDescent="0.2">
      <c r="A31" s="51"/>
      <c r="B31" s="11" t="s">
        <v>2</v>
      </c>
      <c r="C31" s="4">
        <f t="shared" ref="C31:E35" si="4">C39</f>
        <v>6000</v>
      </c>
      <c r="D31" s="4">
        <f t="shared" si="4"/>
        <v>0</v>
      </c>
      <c r="E31" s="4">
        <f t="shared" si="4"/>
        <v>0</v>
      </c>
      <c r="F31" s="43">
        <f t="shared" si="1"/>
        <v>0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s="7" customFormat="1" ht="11.25" customHeight="1" x14ac:dyDescent="0.2">
      <c r="A32" s="51"/>
      <c r="B32" s="11" t="s">
        <v>1</v>
      </c>
      <c r="C32" s="4">
        <f t="shared" si="4"/>
        <v>0</v>
      </c>
      <c r="D32" s="4">
        <f t="shared" si="4"/>
        <v>0</v>
      </c>
      <c r="E32" s="4">
        <f t="shared" si="4"/>
        <v>0</v>
      </c>
      <c r="F32" s="43" t="e">
        <f t="shared" si="1"/>
        <v>#DIV/0!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s="7" customFormat="1" ht="12" customHeight="1" x14ac:dyDescent="0.2">
      <c r="A33" s="51"/>
      <c r="B33" s="11" t="s">
        <v>0</v>
      </c>
      <c r="C33" s="4">
        <f t="shared" si="4"/>
        <v>0</v>
      </c>
      <c r="D33" s="4">
        <f t="shared" si="4"/>
        <v>0</v>
      </c>
      <c r="E33" s="4">
        <f t="shared" si="4"/>
        <v>0</v>
      </c>
      <c r="F33" s="43" t="e">
        <f t="shared" si="1"/>
        <v>#DIV/0!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s="7" customFormat="1" ht="12" customHeight="1" x14ac:dyDescent="0.2">
      <c r="A34" s="51"/>
      <c r="B34" s="11" t="s">
        <v>111</v>
      </c>
      <c r="C34" s="4">
        <f t="shared" si="4"/>
        <v>0</v>
      </c>
      <c r="D34" s="4">
        <f t="shared" si="4"/>
        <v>0</v>
      </c>
      <c r="E34" s="4">
        <f t="shared" si="4"/>
        <v>0</v>
      </c>
      <c r="F34" s="43" t="e">
        <f t="shared" si="1"/>
        <v>#DIV/0!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 s="7" customFormat="1" ht="11.25" customHeight="1" x14ac:dyDescent="0.2">
      <c r="A35" s="51"/>
      <c r="B35" s="11" t="s">
        <v>104</v>
      </c>
      <c r="C35" s="4">
        <v>107.10455</v>
      </c>
      <c r="D35" s="4">
        <f t="shared" si="4"/>
        <v>0</v>
      </c>
      <c r="E35" s="4">
        <f t="shared" si="4"/>
        <v>0</v>
      </c>
      <c r="F35" s="43">
        <f t="shared" si="1"/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 s="7" customFormat="1" ht="15" customHeight="1" x14ac:dyDescent="0.2">
      <c r="A36" s="51" t="s">
        <v>87</v>
      </c>
      <c r="B36" s="14" t="s">
        <v>117</v>
      </c>
      <c r="C36" s="5"/>
      <c r="D36" s="5"/>
      <c r="E36" s="5"/>
      <c r="F36" s="43" t="e">
        <f t="shared" si="1"/>
        <v>#DIV/0!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 s="7" customFormat="1" ht="9.75" customHeight="1" x14ac:dyDescent="0.2">
      <c r="A37" s="51"/>
      <c r="B37" s="11" t="s">
        <v>4</v>
      </c>
      <c r="C37" s="4">
        <f>SUM(C38:C43)</f>
        <v>6103.9849999999997</v>
      </c>
      <c r="D37" s="4">
        <f>SUM(D38:D43)</f>
        <v>0</v>
      </c>
      <c r="E37" s="4">
        <f>SUM(E38:E43)</f>
        <v>0</v>
      </c>
      <c r="F37" s="43">
        <f t="shared" si="1"/>
        <v>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 s="7" customFormat="1" ht="9.75" customHeight="1" x14ac:dyDescent="0.2">
      <c r="A38" s="51"/>
      <c r="B38" s="11" t="s">
        <v>3</v>
      </c>
      <c r="C38" s="5">
        <v>0</v>
      </c>
      <c r="D38" s="5">
        <v>0</v>
      </c>
      <c r="E38" s="5">
        <v>0</v>
      </c>
      <c r="F38" s="43" t="e">
        <f t="shared" si="1"/>
        <v>#DIV/0!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 s="7" customFormat="1" ht="9.75" customHeight="1" x14ac:dyDescent="0.2">
      <c r="A39" s="51"/>
      <c r="B39" s="11" t="s">
        <v>2</v>
      </c>
      <c r="C39" s="5">
        <v>6000</v>
      </c>
      <c r="D39" s="5">
        <v>0</v>
      </c>
      <c r="E39" s="5">
        <v>0</v>
      </c>
      <c r="F39" s="43">
        <f t="shared" si="1"/>
        <v>0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 s="7" customFormat="1" ht="9.75" customHeight="1" x14ac:dyDescent="0.2">
      <c r="A40" s="51"/>
      <c r="B40" s="11" t="s">
        <v>1</v>
      </c>
      <c r="C40" s="5">
        <v>0</v>
      </c>
      <c r="D40" s="5">
        <v>0</v>
      </c>
      <c r="E40" s="5">
        <v>0</v>
      </c>
      <c r="F40" s="43" t="e">
        <f t="shared" si="1"/>
        <v>#DIV/0!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 s="7" customFormat="1" ht="9.75" customHeight="1" x14ac:dyDescent="0.2">
      <c r="A41" s="51"/>
      <c r="B41" s="11" t="s">
        <v>0</v>
      </c>
      <c r="C41" s="5">
        <v>0</v>
      </c>
      <c r="D41" s="5">
        <v>0</v>
      </c>
      <c r="E41" s="5">
        <v>0</v>
      </c>
      <c r="F41" s="43" t="e">
        <f t="shared" si="1"/>
        <v>#DIV/0!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 s="7" customFormat="1" ht="9.75" customHeight="1" x14ac:dyDescent="0.2">
      <c r="A42" s="51"/>
      <c r="B42" s="11" t="s">
        <v>111</v>
      </c>
      <c r="C42" s="5">
        <v>0</v>
      </c>
      <c r="D42" s="5">
        <v>0</v>
      </c>
      <c r="E42" s="5">
        <v>0</v>
      </c>
      <c r="F42" s="43" t="e">
        <f t="shared" si="1"/>
        <v>#DIV/0!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s="7" customFormat="1" ht="9.75" customHeight="1" x14ac:dyDescent="0.2">
      <c r="A43" s="51"/>
      <c r="B43" s="11" t="s">
        <v>104</v>
      </c>
      <c r="C43" s="5">
        <v>103.985</v>
      </c>
      <c r="D43" s="5">
        <v>0</v>
      </c>
      <c r="E43" s="5">
        <v>0</v>
      </c>
      <c r="F43" s="43">
        <f t="shared" si="1"/>
        <v>0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s="7" customFormat="1" ht="9.75" customHeight="1" x14ac:dyDescent="0.2">
      <c r="A44" s="51"/>
      <c r="B44" s="11" t="s">
        <v>113</v>
      </c>
      <c r="C44" s="5">
        <f>C39</f>
        <v>6000</v>
      </c>
      <c r="D44" s="5">
        <f>D39</f>
        <v>0</v>
      </c>
      <c r="E44" s="5">
        <f>E39</f>
        <v>0</v>
      </c>
      <c r="F44" s="43">
        <f t="shared" si="1"/>
        <v>0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s="7" customFormat="1" ht="10.5" customHeight="1" x14ac:dyDescent="0.2">
      <c r="A45" s="51" t="s">
        <v>86</v>
      </c>
      <c r="B45" s="14" t="s">
        <v>184</v>
      </c>
      <c r="C45" s="5"/>
      <c r="D45" s="5"/>
      <c r="E45" s="5"/>
      <c r="F45" s="43" t="e">
        <f t="shared" si="1"/>
        <v>#DIV/0!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s="7" customFormat="1" ht="10.5" customHeight="1" x14ac:dyDescent="0.2">
      <c r="A46" s="51"/>
      <c r="B46" s="11" t="s">
        <v>4</v>
      </c>
      <c r="C46" s="4">
        <f>SUM(C47:C52)</f>
        <v>34500</v>
      </c>
      <c r="D46" s="4">
        <f>SUM(D47:D52)</f>
        <v>0</v>
      </c>
      <c r="E46" s="4">
        <f>SUM(E47:E52)</f>
        <v>0</v>
      </c>
      <c r="F46" s="43">
        <f t="shared" si="1"/>
        <v>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 s="7" customFormat="1" ht="10.5" customHeight="1" x14ac:dyDescent="0.2">
      <c r="A47" s="51"/>
      <c r="B47" s="11" t="s">
        <v>3</v>
      </c>
      <c r="C47" s="5">
        <f t="shared" ref="C47:E52" si="5">C55+C64</f>
        <v>0</v>
      </c>
      <c r="D47" s="5">
        <f t="shared" si="5"/>
        <v>0</v>
      </c>
      <c r="E47" s="5">
        <f t="shared" si="5"/>
        <v>0</v>
      </c>
      <c r="F47" s="43" t="e">
        <f t="shared" si="1"/>
        <v>#DIV/0!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 s="7" customFormat="1" ht="10.5" customHeight="1" x14ac:dyDescent="0.2">
      <c r="A48" s="51"/>
      <c r="B48" s="11" t="s">
        <v>2</v>
      </c>
      <c r="C48" s="5">
        <f t="shared" si="5"/>
        <v>34500</v>
      </c>
      <c r="D48" s="5">
        <f t="shared" si="5"/>
        <v>0</v>
      </c>
      <c r="E48" s="5">
        <f t="shared" si="5"/>
        <v>0</v>
      </c>
      <c r="F48" s="43">
        <f t="shared" si="1"/>
        <v>0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 s="7" customFormat="1" ht="10.5" customHeight="1" x14ac:dyDescent="0.2">
      <c r="A49" s="51"/>
      <c r="B49" s="11" t="s">
        <v>1</v>
      </c>
      <c r="C49" s="5">
        <f t="shared" si="5"/>
        <v>0</v>
      </c>
      <c r="D49" s="5">
        <f t="shared" si="5"/>
        <v>0</v>
      </c>
      <c r="E49" s="5">
        <f t="shared" si="5"/>
        <v>0</v>
      </c>
      <c r="F49" s="43" t="e">
        <f t="shared" si="1"/>
        <v>#DIV/0!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s="7" customFormat="1" ht="10.5" customHeight="1" x14ac:dyDescent="0.2">
      <c r="A50" s="51"/>
      <c r="B50" s="11" t="s">
        <v>0</v>
      </c>
      <c r="C50" s="5">
        <f t="shared" si="5"/>
        <v>0</v>
      </c>
      <c r="D50" s="5">
        <f t="shared" si="5"/>
        <v>0</v>
      </c>
      <c r="E50" s="5">
        <f t="shared" si="5"/>
        <v>0</v>
      </c>
      <c r="F50" s="43" t="e">
        <f t="shared" si="1"/>
        <v>#DIV/0!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s="7" customFormat="1" ht="10.5" customHeight="1" x14ac:dyDescent="0.2">
      <c r="A51" s="51"/>
      <c r="B51" s="11" t="s">
        <v>111</v>
      </c>
      <c r="C51" s="5">
        <f t="shared" si="5"/>
        <v>0</v>
      </c>
      <c r="D51" s="5">
        <f t="shared" si="5"/>
        <v>0</v>
      </c>
      <c r="E51" s="5">
        <f t="shared" si="5"/>
        <v>0</v>
      </c>
      <c r="F51" s="43" t="e">
        <f t="shared" si="1"/>
        <v>#DIV/0!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 s="7" customFormat="1" ht="10.5" customHeight="1" x14ac:dyDescent="0.2">
      <c r="A52" s="51"/>
      <c r="B52" s="11" t="s">
        <v>104</v>
      </c>
      <c r="C52" s="5">
        <f t="shared" si="5"/>
        <v>0</v>
      </c>
      <c r="D52" s="5">
        <f t="shared" si="5"/>
        <v>0</v>
      </c>
      <c r="E52" s="5">
        <f t="shared" si="5"/>
        <v>0</v>
      </c>
      <c r="F52" s="43" t="e">
        <f t="shared" si="1"/>
        <v>#DIV/0!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 s="7" customFormat="1" ht="31.5" customHeight="1" x14ac:dyDescent="0.2">
      <c r="A53" s="51" t="s">
        <v>85</v>
      </c>
      <c r="B53" s="14" t="s">
        <v>118</v>
      </c>
      <c r="C53" s="5"/>
      <c r="D53" s="5"/>
      <c r="E53" s="5"/>
      <c r="F53" s="43" t="e">
        <f t="shared" si="1"/>
        <v>#DIV/0!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 s="7" customFormat="1" ht="11.25" customHeight="1" x14ac:dyDescent="0.2">
      <c r="A54" s="51"/>
      <c r="B54" s="11" t="s">
        <v>4</v>
      </c>
      <c r="C54" s="4">
        <f>SUM(C55:C60)</f>
        <v>1500</v>
      </c>
      <c r="D54" s="4">
        <f>SUM(D55:D60)</f>
        <v>0</v>
      </c>
      <c r="E54" s="4">
        <f>SUM(E55:E60)</f>
        <v>0</v>
      </c>
      <c r="F54" s="43">
        <f t="shared" si="1"/>
        <v>0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 s="7" customFormat="1" ht="11.25" customHeight="1" x14ac:dyDescent="0.2">
      <c r="A55" s="51"/>
      <c r="B55" s="11" t="s">
        <v>3</v>
      </c>
      <c r="C55" s="5">
        <v>0</v>
      </c>
      <c r="D55" s="5">
        <v>0</v>
      </c>
      <c r="E55" s="5">
        <v>0</v>
      </c>
      <c r="F55" s="43" t="e">
        <f t="shared" si="1"/>
        <v>#DIV/0!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 s="7" customFormat="1" ht="11.25" customHeight="1" x14ac:dyDescent="0.2">
      <c r="A56" s="51"/>
      <c r="B56" s="11" t="s">
        <v>2</v>
      </c>
      <c r="C56" s="5">
        <v>1500</v>
      </c>
      <c r="D56" s="5">
        <v>0</v>
      </c>
      <c r="E56" s="5">
        <v>0</v>
      </c>
      <c r="F56" s="43">
        <f t="shared" si="1"/>
        <v>0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 s="7" customFormat="1" ht="11.25" customHeight="1" x14ac:dyDescent="0.2">
      <c r="A57" s="51"/>
      <c r="B57" s="11" t="s">
        <v>1</v>
      </c>
      <c r="C57" s="5">
        <v>0</v>
      </c>
      <c r="D57" s="5">
        <v>0</v>
      </c>
      <c r="E57" s="5">
        <v>0</v>
      </c>
      <c r="F57" s="43" t="e">
        <f t="shared" si="1"/>
        <v>#DIV/0!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 s="7" customFormat="1" ht="11.25" customHeight="1" x14ac:dyDescent="0.2">
      <c r="A58" s="51"/>
      <c r="B58" s="11" t="s">
        <v>0</v>
      </c>
      <c r="C58" s="5">
        <v>0</v>
      </c>
      <c r="D58" s="5">
        <v>0</v>
      </c>
      <c r="E58" s="5">
        <v>0</v>
      </c>
      <c r="F58" s="43" t="e">
        <f t="shared" si="1"/>
        <v>#DIV/0!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 s="7" customFormat="1" ht="11.25" customHeight="1" x14ac:dyDescent="0.2">
      <c r="A59" s="51"/>
      <c r="B59" s="11" t="s">
        <v>111</v>
      </c>
      <c r="C59" s="5">
        <v>0</v>
      </c>
      <c r="D59" s="5">
        <v>0</v>
      </c>
      <c r="E59" s="5">
        <v>0</v>
      </c>
      <c r="F59" s="43" t="e">
        <f t="shared" si="1"/>
        <v>#DIV/0!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 s="7" customFormat="1" ht="11.25" customHeight="1" x14ac:dyDescent="0.2">
      <c r="A60" s="51"/>
      <c r="B60" s="11" t="s">
        <v>104</v>
      </c>
      <c r="C60" s="5">
        <v>0</v>
      </c>
      <c r="D60" s="5">
        <v>0</v>
      </c>
      <c r="E60" s="5">
        <v>0</v>
      </c>
      <c r="F60" s="43" t="e">
        <f t="shared" si="1"/>
        <v>#DIV/0!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 s="7" customFormat="1" ht="11.25" customHeight="1" x14ac:dyDescent="0.2">
      <c r="A61" s="51"/>
      <c r="B61" s="11" t="s">
        <v>113</v>
      </c>
      <c r="C61" s="5">
        <f>C56</f>
        <v>1500</v>
      </c>
      <c r="D61" s="5">
        <f>D56</f>
        <v>0</v>
      </c>
      <c r="E61" s="5">
        <f>E56</f>
        <v>0</v>
      </c>
      <c r="F61" s="43">
        <f t="shared" si="1"/>
        <v>0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 s="7" customFormat="1" ht="42.75" customHeight="1" x14ac:dyDescent="0.2">
      <c r="A62" s="51" t="s">
        <v>84</v>
      </c>
      <c r="B62" s="14" t="s">
        <v>119</v>
      </c>
      <c r="C62" s="5"/>
      <c r="D62" s="5"/>
      <c r="E62" s="5"/>
      <c r="F62" s="43" t="e">
        <f t="shared" si="1"/>
        <v>#DIV/0!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 s="7" customFormat="1" ht="9.75" customHeight="1" x14ac:dyDescent="0.2">
      <c r="A63" s="51"/>
      <c r="B63" s="11" t="s">
        <v>4</v>
      </c>
      <c r="C63" s="4">
        <f>SUM(C64:C69)</f>
        <v>33000</v>
      </c>
      <c r="D63" s="4">
        <f>SUM(D64:D69)</f>
        <v>0</v>
      </c>
      <c r="E63" s="4">
        <f>SUM(E64:E69)</f>
        <v>0</v>
      </c>
      <c r="F63" s="43">
        <f t="shared" si="1"/>
        <v>0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 s="7" customFormat="1" ht="9.75" customHeight="1" x14ac:dyDescent="0.2">
      <c r="A64" s="51"/>
      <c r="B64" s="11" t="s">
        <v>3</v>
      </c>
      <c r="C64" s="5">
        <v>0</v>
      </c>
      <c r="D64" s="5">
        <v>0</v>
      </c>
      <c r="E64" s="5">
        <v>0</v>
      </c>
      <c r="F64" s="43" t="e">
        <f t="shared" si="1"/>
        <v>#DIV/0!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 s="7" customFormat="1" ht="9.75" customHeight="1" x14ac:dyDescent="0.2">
      <c r="A65" s="51"/>
      <c r="B65" s="11" t="s">
        <v>2</v>
      </c>
      <c r="C65" s="5">
        <v>33000</v>
      </c>
      <c r="D65" s="5">
        <v>0</v>
      </c>
      <c r="E65" s="5">
        <v>0</v>
      </c>
      <c r="F65" s="43">
        <f t="shared" si="1"/>
        <v>0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 s="7" customFormat="1" ht="9.75" customHeight="1" x14ac:dyDescent="0.2">
      <c r="A66" s="51"/>
      <c r="B66" s="11" t="s">
        <v>1</v>
      </c>
      <c r="C66" s="5">
        <v>0</v>
      </c>
      <c r="D66" s="5">
        <v>0</v>
      </c>
      <c r="E66" s="5">
        <v>0</v>
      </c>
      <c r="F66" s="43" t="e">
        <f t="shared" si="1"/>
        <v>#DIV/0!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1:35" s="7" customFormat="1" ht="9.75" customHeight="1" x14ac:dyDescent="0.2">
      <c r="A67" s="51"/>
      <c r="B67" s="11" t="s">
        <v>0</v>
      </c>
      <c r="C67" s="5">
        <v>0</v>
      </c>
      <c r="D67" s="5">
        <v>0</v>
      </c>
      <c r="E67" s="5">
        <v>0</v>
      </c>
      <c r="F67" s="43" t="e">
        <f t="shared" si="1"/>
        <v>#DIV/0!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1:35" s="7" customFormat="1" ht="9.75" customHeight="1" x14ac:dyDescent="0.2">
      <c r="A68" s="51"/>
      <c r="B68" s="11" t="s">
        <v>111</v>
      </c>
      <c r="C68" s="5">
        <v>0</v>
      </c>
      <c r="D68" s="5">
        <v>0</v>
      </c>
      <c r="E68" s="5">
        <v>0</v>
      </c>
      <c r="F68" s="43" t="e">
        <f t="shared" si="1"/>
        <v>#DIV/0!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1:35" s="7" customFormat="1" ht="9.75" customHeight="1" x14ac:dyDescent="0.2">
      <c r="A69" s="51"/>
      <c r="B69" s="11" t="s">
        <v>104</v>
      </c>
      <c r="C69" s="5">
        <v>0</v>
      </c>
      <c r="D69" s="5">
        <v>0</v>
      </c>
      <c r="E69" s="5">
        <v>0</v>
      </c>
      <c r="F69" s="43" t="e">
        <f t="shared" si="1"/>
        <v>#DIV/0!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</row>
    <row r="70" spans="1:35" s="7" customFormat="1" ht="9.75" customHeight="1" x14ac:dyDescent="0.2">
      <c r="A70" s="51"/>
      <c r="B70" s="11" t="s">
        <v>113</v>
      </c>
      <c r="C70" s="5">
        <f>C65</f>
        <v>33000</v>
      </c>
      <c r="D70" s="5">
        <f>D65</f>
        <v>0</v>
      </c>
      <c r="E70" s="5">
        <f>E65</f>
        <v>0</v>
      </c>
      <c r="F70" s="43">
        <f t="shared" si="1"/>
        <v>0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1:35" s="7" customFormat="1" ht="11.25" customHeight="1" x14ac:dyDescent="0.2">
      <c r="A71" s="53" t="s">
        <v>83</v>
      </c>
      <c r="B71" s="14" t="s">
        <v>183</v>
      </c>
      <c r="C71" s="5"/>
      <c r="D71" s="5"/>
      <c r="E71" s="5"/>
      <c r="F71" s="43" t="e">
        <f t="shared" si="1"/>
        <v>#DIV/0!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</row>
    <row r="72" spans="1:35" s="7" customFormat="1" ht="11.25" customHeight="1" x14ac:dyDescent="0.2">
      <c r="A72" s="54"/>
      <c r="B72" s="11" t="s">
        <v>4</v>
      </c>
      <c r="C72" s="4">
        <f>SUM(C73:C78)</f>
        <v>37198.800000000003</v>
      </c>
      <c r="D72" s="4">
        <f>SUM(D73:D78)</f>
        <v>0</v>
      </c>
      <c r="E72" s="4">
        <f>SUM(E73:E78)</f>
        <v>0</v>
      </c>
      <c r="F72" s="43">
        <f t="shared" si="1"/>
        <v>0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</row>
    <row r="73" spans="1:35" s="7" customFormat="1" ht="11.25" customHeight="1" x14ac:dyDescent="0.2">
      <c r="A73" s="54"/>
      <c r="B73" s="11" t="s">
        <v>3</v>
      </c>
      <c r="C73" s="5">
        <f>C82+C91+C101</f>
        <v>10538.8</v>
      </c>
      <c r="D73" s="5">
        <f t="shared" ref="D73:E73" si="6">D82+D91+D101</f>
        <v>0</v>
      </c>
      <c r="E73" s="5">
        <f t="shared" si="6"/>
        <v>0</v>
      </c>
      <c r="F73" s="43">
        <f t="shared" si="1"/>
        <v>0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</row>
    <row r="74" spans="1:35" s="7" customFormat="1" ht="11.25" customHeight="1" x14ac:dyDescent="0.2">
      <c r="A74" s="54"/>
      <c r="B74" s="11" t="s">
        <v>2</v>
      </c>
      <c r="C74" s="5">
        <f t="shared" ref="C74:E78" si="7">C83+C92+C102</f>
        <v>26660</v>
      </c>
      <c r="D74" s="5">
        <f t="shared" si="7"/>
        <v>0</v>
      </c>
      <c r="E74" s="5">
        <f t="shared" si="7"/>
        <v>0</v>
      </c>
      <c r="F74" s="43">
        <f t="shared" si="1"/>
        <v>0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</row>
    <row r="75" spans="1:35" s="7" customFormat="1" ht="11.25" customHeight="1" x14ac:dyDescent="0.2">
      <c r="A75" s="54"/>
      <c r="B75" s="11" t="s">
        <v>1</v>
      </c>
      <c r="C75" s="5">
        <f t="shared" si="7"/>
        <v>0</v>
      </c>
      <c r="D75" s="5">
        <f t="shared" si="7"/>
        <v>0</v>
      </c>
      <c r="E75" s="5">
        <f t="shared" si="7"/>
        <v>0</v>
      </c>
      <c r="F75" s="43" t="e">
        <f t="shared" si="1"/>
        <v>#DIV/0!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35" s="7" customFormat="1" ht="11.25" customHeight="1" x14ac:dyDescent="0.2">
      <c r="A76" s="54"/>
      <c r="B76" s="11" t="s">
        <v>0</v>
      </c>
      <c r="C76" s="5">
        <f t="shared" si="7"/>
        <v>0</v>
      </c>
      <c r="D76" s="5">
        <f t="shared" si="7"/>
        <v>0</v>
      </c>
      <c r="E76" s="5">
        <f t="shared" si="7"/>
        <v>0</v>
      </c>
      <c r="F76" s="43" t="e">
        <f t="shared" si="1"/>
        <v>#DIV/0!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35" s="7" customFormat="1" ht="11.25" customHeight="1" x14ac:dyDescent="0.2">
      <c r="A77" s="54"/>
      <c r="B77" s="11" t="s">
        <v>111</v>
      </c>
      <c r="C77" s="5">
        <f t="shared" si="7"/>
        <v>0</v>
      </c>
      <c r="D77" s="5">
        <f t="shared" si="7"/>
        <v>0</v>
      </c>
      <c r="E77" s="5">
        <f t="shared" si="7"/>
        <v>0</v>
      </c>
      <c r="F77" s="43" t="e">
        <f t="shared" si="1"/>
        <v>#DIV/0!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 s="7" customFormat="1" ht="11.25" customHeight="1" x14ac:dyDescent="0.2">
      <c r="A78" s="54"/>
      <c r="B78" s="11" t="s">
        <v>104</v>
      </c>
      <c r="C78" s="5">
        <f t="shared" si="7"/>
        <v>0</v>
      </c>
      <c r="D78" s="5">
        <f t="shared" si="7"/>
        <v>0</v>
      </c>
      <c r="E78" s="5">
        <f t="shared" si="7"/>
        <v>0</v>
      </c>
      <c r="F78" s="43" t="e">
        <f t="shared" ref="F78:F141" si="8">E78/C78</f>
        <v>#DIV/0!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  <row r="79" spans="1:35" s="7" customFormat="1" ht="48.75" x14ac:dyDescent="0.2">
      <c r="A79" s="55"/>
      <c r="B79" s="11" t="s">
        <v>244</v>
      </c>
      <c r="C79" s="5"/>
      <c r="D79" s="5"/>
      <c r="E79" s="5"/>
      <c r="F79" s="43" t="e">
        <f t="shared" si="8"/>
        <v>#DIV/0!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</row>
    <row r="80" spans="1:35" s="7" customFormat="1" ht="49.5" customHeight="1" x14ac:dyDescent="0.2">
      <c r="A80" s="51" t="s">
        <v>82</v>
      </c>
      <c r="B80" s="13" t="s">
        <v>182</v>
      </c>
      <c r="C80" s="4"/>
      <c r="D80" s="4"/>
      <c r="E80" s="4"/>
      <c r="F80" s="43" t="e">
        <f t="shared" si="8"/>
        <v>#DIV/0!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</row>
    <row r="81" spans="1:35" s="7" customFormat="1" ht="10.5" customHeight="1" x14ac:dyDescent="0.2">
      <c r="A81" s="51"/>
      <c r="B81" s="11" t="s">
        <v>4</v>
      </c>
      <c r="C81" s="4">
        <f>SUM(C82:C87)</f>
        <v>1200</v>
      </c>
      <c r="D81" s="4">
        <f>SUM(D82:D87)</f>
        <v>0</v>
      </c>
      <c r="E81" s="4">
        <f>SUM(E82:E87)</f>
        <v>0</v>
      </c>
      <c r="F81" s="43">
        <f t="shared" si="8"/>
        <v>0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</row>
    <row r="82" spans="1:35" s="7" customFormat="1" ht="10.5" customHeight="1" x14ac:dyDescent="0.2">
      <c r="A82" s="51"/>
      <c r="B82" s="11" t="s">
        <v>3</v>
      </c>
      <c r="C82" s="4">
        <v>0</v>
      </c>
      <c r="D82" s="4">
        <v>0</v>
      </c>
      <c r="E82" s="4">
        <v>0</v>
      </c>
      <c r="F82" s="43" t="e">
        <f t="shared" si="8"/>
        <v>#DIV/0!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</row>
    <row r="83" spans="1:35" s="7" customFormat="1" ht="10.5" customHeight="1" x14ac:dyDescent="0.2">
      <c r="A83" s="51"/>
      <c r="B83" s="11" t="s">
        <v>2</v>
      </c>
      <c r="C83" s="4">
        <v>1200</v>
      </c>
      <c r="D83" s="4">
        <v>0</v>
      </c>
      <c r="E83" s="4">
        <v>0</v>
      </c>
      <c r="F83" s="43">
        <f t="shared" si="8"/>
        <v>0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</row>
    <row r="84" spans="1:35" s="7" customFormat="1" ht="10.5" customHeight="1" x14ac:dyDescent="0.2">
      <c r="A84" s="51"/>
      <c r="B84" s="11" t="s">
        <v>1</v>
      </c>
      <c r="C84" s="4">
        <v>0</v>
      </c>
      <c r="D84" s="4">
        <v>0</v>
      </c>
      <c r="E84" s="4">
        <v>0</v>
      </c>
      <c r="F84" s="43" t="e">
        <f t="shared" si="8"/>
        <v>#DIV/0!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</row>
    <row r="85" spans="1:35" s="7" customFormat="1" ht="10.5" customHeight="1" x14ac:dyDescent="0.2">
      <c r="A85" s="51"/>
      <c r="B85" s="11" t="s">
        <v>0</v>
      </c>
      <c r="C85" s="4">
        <v>0</v>
      </c>
      <c r="D85" s="4">
        <v>0</v>
      </c>
      <c r="E85" s="4">
        <v>0</v>
      </c>
      <c r="F85" s="43" t="e">
        <f t="shared" si="8"/>
        <v>#DIV/0!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</row>
    <row r="86" spans="1:35" s="7" customFormat="1" ht="10.5" customHeight="1" x14ac:dyDescent="0.2">
      <c r="A86" s="51"/>
      <c r="B86" s="11" t="s">
        <v>111</v>
      </c>
      <c r="C86" s="4">
        <v>0</v>
      </c>
      <c r="D86" s="4">
        <v>0</v>
      </c>
      <c r="E86" s="4">
        <v>0</v>
      </c>
      <c r="F86" s="43" t="e">
        <f t="shared" si="8"/>
        <v>#DIV/0!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</row>
    <row r="87" spans="1:35" s="7" customFormat="1" ht="10.5" customHeight="1" x14ac:dyDescent="0.2">
      <c r="A87" s="51"/>
      <c r="B87" s="11" t="s">
        <v>104</v>
      </c>
      <c r="C87" s="4">
        <v>0</v>
      </c>
      <c r="D87" s="4">
        <v>0</v>
      </c>
      <c r="E87" s="4">
        <v>0</v>
      </c>
      <c r="F87" s="43" t="e">
        <f t="shared" si="8"/>
        <v>#DIV/0!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</row>
    <row r="88" spans="1:35" s="7" customFormat="1" ht="10.5" customHeight="1" x14ac:dyDescent="0.2">
      <c r="A88" s="51"/>
      <c r="B88" s="11" t="s">
        <v>114</v>
      </c>
      <c r="C88" s="4">
        <f>C82+C83</f>
        <v>1200</v>
      </c>
      <c r="D88" s="4">
        <f>D82+D83</f>
        <v>0</v>
      </c>
      <c r="E88" s="4">
        <f>E82+E83</f>
        <v>0</v>
      </c>
      <c r="F88" s="43">
        <f t="shared" si="8"/>
        <v>0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</row>
    <row r="89" spans="1:35" s="7" customFormat="1" ht="61.5" customHeight="1" x14ac:dyDescent="0.2">
      <c r="A89" s="53" t="s">
        <v>81</v>
      </c>
      <c r="B89" s="13" t="s">
        <v>120</v>
      </c>
      <c r="C89" s="5"/>
      <c r="D89" s="5"/>
      <c r="E89" s="5"/>
      <c r="F89" s="43" t="e">
        <f t="shared" si="8"/>
        <v>#DIV/0!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</row>
    <row r="90" spans="1:35" s="7" customFormat="1" ht="10.5" customHeight="1" x14ac:dyDescent="0.2">
      <c r="A90" s="54"/>
      <c r="B90" s="11" t="s">
        <v>4</v>
      </c>
      <c r="C90" s="4">
        <f>SUM(C91:C96)</f>
        <v>24000</v>
      </c>
      <c r="D90" s="4">
        <f>SUM(D91:D96)</f>
        <v>0</v>
      </c>
      <c r="E90" s="4">
        <f>SUM(E91:E96)</f>
        <v>0</v>
      </c>
      <c r="F90" s="43">
        <f t="shared" si="8"/>
        <v>0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</row>
    <row r="91" spans="1:35" s="7" customFormat="1" ht="10.5" customHeight="1" x14ac:dyDescent="0.2">
      <c r="A91" s="54"/>
      <c r="B91" s="11" t="s">
        <v>3</v>
      </c>
      <c r="C91" s="5">
        <v>0</v>
      </c>
      <c r="D91" s="5">
        <v>0</v>
      </c>
      <c r="E91" s="5">
        <v>0</v>
      </c>
      <c r="F91" s="43" t="e">
        <f t="shared" si="8"/>
        <v>#DIV/0!</v>
      </c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</row>
    <row r="92" spans="1:35" s="7" customFormat="1" ht="10.5" customHeight="1" x14ac:dyDescent="0.2">
      <c r="A92" s="54"/>
      <c r="B92" s="11" t="s">
        <v>2</v>
      </c>
      <c r="C92" s="5">
        <v>24000</v>
      </c>
      <c r="D92" s="5">
        <v>0</v>
      </c>
      <c r="E92" s="5">
        <v>0</v>
      </c>
      <c r="F92" s="43">
        <f t="shared" si="8"/>
        <v>0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</row>
    <row r="93" spans="1:35" s="7" customFormat="1" ht="10.5" customHeight="1" x14ac:dyDescent="0.2">
      <c r="A93" s="54"/>
      <c r="B93" s="11" t="s">
        <v>1</v>
      </c>
      <c r="C93" s="5">
        <v>0</v>
      </c>
      <c r="D93" s="5">
        <v>0</v>
      </c>
      <c r="E93" s="5">
        <v>0</v>
      </c>
      <c r="F93" s="43" t="e">
        <f t="shared" si="8"/>
        <v>#DIV/0!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</row>
    <row r="94" spans="1:35" s="7" customFormat="1" ht="10.5" customHeight="1" x14ac:dyDescent="0.2">
      <c r="A94" s="54"/>
      <c r="B94" s="11" t="s">
        <v>0</v>
      </c>
      <c r="C94" s="5">
        <v>0</v>
      </c>
      <c r="D94" s="5">
        <v>0</v>
      </c>
      <c r="E94" s="5">
        <v>0</v>
      </c>
      <c r="F94" s="43" t="e">
        <f t="shared" si="8"/>
        <v>#DIV/0!</v>
      </c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</row>
    <row r="95" spans="1:35" s="7" customFormat="1" ht="10.5" customHeight="1" x14ac:dyDescent="0.2">
      <c r="A95" s="54"/>
      <c r="B95" s="11" t="s">
        <v>111</v>
      </c>
      <c r="C95" s="5">
        <v>0</v>
      </c>
      <c r="D95" s="5">
        <v>0</v>
      </c>
      <c r="E95" s="5">
        <v>0</v>
      </c>
      <c r="F95" s="43" t="e">
        <f t="shared" si="8"/>
        <v>#DIV/0!</v>
      </c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</row>
    <row r="96" spans="1:35" s="7" customFormat="1" ht="10.5" customHeight="1" x14ac:dyDescent="0.2">
      <c r="A96" s="54"/>
      <c r="B96" s="11" t="s">
        <v>104</v>
      </c>
      <c r="C96" s="5">
        <v>0</v>
      </c>
      <c r="D96" s="5">
        <v>0</v>
      </c>
      <c r="E96" s="5">
        <v>0</v>
      </c>
      <c r="F96" s="43" t="e">
        <f t="shared" si="8"/>
        <v>#DIV/0!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</row>
    <row r="97" spans="1:35" s="7" customFormat="1" ht="10.5" customHeight="1" x14ac:dyDescent="0.2">
      <c r="A97" s="54"/>
      <c r="B97" s="11" t="s">
        <v>113</v>
      </c>
      <c r="C97" s="5">
        <f>C92</f>
        <v>24000</v>
      </c>
      <c r="D97" s="5">
        <f t="shared" ref="D97:E97" si="9">D92</f>
        <v>0</v>
      </c>
      <c r="E97" s="5">
        <f t="shared" si="9"/>
        <v>0</v>
      </c>
      <c r="F97" s="43">
        <f t="shared" si="8"/>
        <v>0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</row>
    <row r="98" spans="1:35" s="7" customFormat="1" ht="29.25" x14ac:dyDescent="0.2">
      <c r="A98" s="55"/>
      <c r="B98" s="11" t="s">
        <v>243</v>
      </c>
      <c r="C98" s="5"/>
      <c r="D98" s="5"/>
      <c r="E98" s="5"/>
      <c r="F98" s="43" t="e">
        <f t="shared" si="8"/>
        <v>#DIV/0!</v>
      </c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</row>
    <row r="99" spans="1:35" s="7" customFormat="1" ht="58.5" customHeight="1" x14ac:dyDescent="0.2">
      <c r="A99" s="51" t="s">
        <v>80</v>
      </c>
      <c r="B99" s="13" t="s">
        <v>121</v>
      </c>
      <c r="C99" s="5"/>
      <c r="D99" s="5"/>
      <c r="E99" s="5"/>
      <c r="F99" s="43" t="e">
        <f t="shared" si="8"/>
        <v>#DIV/0!</v>
      </c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</row>
    <row r="100" spans="1:35" s="7" customFormat="1" ht="9.75" customHeight="1" x14ac:dyDescent="0.2">
      <c r="A100" s="51"/>
      <c r="B100" s="11" t="s">
        <v>4</v>
      </c>
      <c r="C100" s="4">
        <f>SUM(C101:C106)</f>
        <v>11998.8</v>
      </c>
      <c r="D100" s="4">
        <f>SUM(D101:D106)</f>
        <v>0</v>
      </c>
      <c r="E100" s="4">
        <f>SUM(E101:E106)</f>
        <v>0</v>
      </c>
      <c r="F100" s="43">
        <f t="shared" si="8"/>
        <v>0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</row>
    <row r="101" spans="1:35" s="7" customFormat="1" ht="9.75" customHeight="1" x14ac:dyDescent="0.2">
      <c r="A101" s="51"/>
      <c r="B101" s="11" t="s">
        <v>3</v>
      </c>
      <c r="C101" s="5">
        <v>10538.8</v>
      </c>
      <c r="D101" s="5">
        <v>0</v>
      </c>
      <c r="E101" s="5">
        <v>0</v>
      </c>
      <c r="F101" s="43">
        <f t="shared" si="8"/>
        <v>0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</row>
    <row r="102" spans="1:35" s="7" customFormat="1" ht="9.75" customHeight="1" x14ac:dyDescent="0.2">
      <c r="A102" s="51"/>
      <c r="B102" s="11" t="s">
        <v>2</v>
      </c>
      <c r="C102" s="5">
        <v>1460</v>
      </c>
      <c r="D102" s="5">
        <v>0</v>
      </c>
      <c r="E102" s="5">
        <v>0</v>
      </c>
      <c r="F102" s="43">
        <f t="shared" si="8"/>
        <v>0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</row>
    <row r="103" spans="1:35" s="7" customFormat="1" ht="9.75" customHeight="1" x14ac:dyDescent="0.2">
      <c r="A103" s="51"/>
      <c r="B103" s="11" t="s">
        <v>1</v>
      </c>
      <c r="C103" s="5">
        <v>0</v>
      </c>
      <c r="D103" s="5">
        <v>0</v>
      </c>
      <c r="E103" s="5">
        <v>0</v>
      </c>
      <c r="F103" s="43" t="e">
        <f t="shared" si="8"/>
        <v>#DIV/0!</v>
      </c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</row>
    <row r="104" spans="1:35" s="7" customFormat="1" ht="9.75" customHeight="1" x14ac:dyDescent="0.2">
      <c r="A104" s="51"/>
      <c r="B104" s="11" t="s">
        <v>0</v>
      </c>
      <c r="C104" s="5">
        <v>0</v>
      </c>
      <c r="D104" s="5">
        <v>0</v>
      </c>
      <c r="E104" s="5">
        <v>0</v>
      </c>
      <c r="F104" s="43" t="e">
        <f t="shared" si="8"/>
        <v>#DIV/0!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</row>
    <row r="105" spans="1:35" s="7" customFormat="1" ht="9.75" customHeight="1" x14ac:dyDescent="0.2">
      <c r="A105" s="51"/>
      <c r="B105" s="11" t="s">
        <v>111</v>
      </c>
      <c r="C105" s="5">
        <v>0</v>
      </c>
      <c r="D105" s="5">
        <v>0</v>
      </c>
      <c r="E105" s="5">
        <v>0</v>
      </c>
      <c r="F105" s="43" t="e">
        <f t="shared" si="8"/>
        <v>#DIV/0!</v>
      </c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</row>
    <row r="106" spans="1:35" s="7" customFormat="1" ht="9.75" customHeight="1" x14ac:dyDescent="0.2">
      <c r="A106" s="51"/>
      <c r="B106" s="11" t="s">
        <v>104</v>
      </c>
      <c r="C106" s="5">
        <v>0</v>
      </c>
      <c r="D106" s="5">
        <v>0</v>
      </c>
      <c r="E106" s="5">
        <v>0</v>
      </c>
      <c r="F106" s="43" t="e">
        <f t="shared" si="8"/>
        <v>#DIV/0!</v>
      </c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</row>
    <row r="107" spans="1:35" s="7" customFormat="1" ht="9.75" customHeight="1" x14ac:dyDescent="0.2">
      <c r="A107" s="51"/>
      <c r="B107" s="11" t="s">
        <v>114</v>
      </c>
      <c r="C107" s="5">
        <f>C101+C102</f>
        <v>11998.8</v>
      </c>
      <c r="D107" s="5">
        <f>D101+D102</f>
        <v>0</v>
      </c>
      <c r="E107" s="5">
        <f>E101+E102</f>
        <v>0</v>
      </c>
      <c r="F107" s="43">
        <f t="shared" si="8"/>
        <v>0</v>
      </c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</row>
    <row r="108" spans="1:35" s="6" customFormat="1" ht="10.5" customHeight="1" x14ac:dyDescent="0.2">
      <c r="A108" s="61" t="s">
        <v>75</v>
      </c>
      <c r="B108" s="61"/>
      <c r="C108" s="61"/>
      <c r="D108" s="61"/>
      <c r="E108" s="61"/>
      <c r="F108" s="43" t="e">
        <f t="shared" si="8"/>
        <v>#DIV/0!</v>
      </c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</row>
    <row r="109" spans="1:35" s="6" customFormat="1" ht="10.5" customHeight="1" x14ac:dyDescent="0.2">
      <c r="A109" s="62"/>
      <c r="B109" s="11" t="s">
        <v>112</v>
      </c>
      <c r="C109" s="25">
        <f>SUM(C110:C115)</f>
        <v>576440.51</v>
      </c>
      <c r="D109" s="25">
        <f>SUM(D110:D115)</f>
        <v>25776.487000000001</v>
      </c>
      <c r="E109" s="25">
        <f>SUM(E110:E115)</f>
        <v>25776.487000000001</v>
      </c>
      <c r="F109" s="43">
        <f t="shared" si="8"/>
        <v>4.4716647343192452E-2</v>
      </c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</row>
    <row r="110" spans="1:35" s="6" customFormat="1" ht="10.5" customHeight="1" x14ac:dyDescent="0.2">
      <c r="A110" s="62"/>
      <c r="B110" s="11" t="s">
        <v>3</v>
      </c>
      <c r="C110" s="32">
        <f t="shared" ref="C110:E115" si="10">C118+C127+C189+C206+C214</f>
        <v>138865.5</v>
      </c>
      <c r="D110" s="32">
        <f t="shared" si="10"/>
        <v>0</v>
      </c>
      <c r="E110" s="32">
        <f t="shared" si="10"/>
        <v>0</v>
      </c>
      <c r="F110" s="43">
        <f t="shared" si="8"/>
        <v>0</v>
      </c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</row>
    <row r="111" spans="1:35" s="6" customFormat="1" ht="10.5" customHeight="1" x14ac:dyDescent="0.2">
      <c r="A111" s="62"/>
      <c r="B111" s="11" t="s">
        <v>2</v>
      </c>
      <c r="C111" s="32">
        <f t="shared" si="10"/>
        <v>437575.01</v>
      </c>
      <c r="D111" s="32">
        <f t="shared" si="10"/>
        <v>25776.487000000001</v>
      </c>
      <c r="E111" s="32">
        <f t="shared" si="10"/>
        <v>25776.487000000001</v>
      </c>
      <c r="F111" s="43">
        <f t="shared" si="8"/>
        <v>5.8907584781864031E-2</v>
      </c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</row>
    <row r="112" spans="1:35" s="6" customFormat="1" ht="10.5" customHeight="1" x14ac:dyDescent="0.2">
      <c r="A112" s="62"/>
      <c r="B112" s="11" t="s">
        <v>1</v>
      </c>
      <c r="C112" s="32">
        <f t="shared" si="10"/>
        <v>0</v>
      </c>
      <c r="D112" s="32">
        <f t="shared" si="10"/>
        <v>0</v>
      </c>
      <c r="E112" s="32">
        <f t="shared" si="10"/>
        <v>0</v>
      </c>
      <c r="F112" s="43" t="e">
        <f t="shared" si="8"/>
        <v>#DIV/0!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</row>
    <row r="113" spans="1:35" s="6" customFormat="1" ht="10.5" customHeight="1" x14ac:dyDescent="0.2">
      <c r="A113" s="62"/>
      <c r="B113" s="11" t="s">
        <v>0</v>
      </c>
      <c r="C113" s="32">
        <f t="shared" si="10"/>
        <v>0</v>
      </c>
      <c r="D113" s="32">
        <f t="shared" si="10"/>
        <v>0</v>
      </c>
      <c r="E113" s="32">
        <f t="shared" si="10"/>
        <v>0</v>
      </c>
      <c r="F113" s="43" t="e">
        <f t="shared" si="8"/>
        <v>#DIV/0!</v>
      </c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</row>
    <row r="114" spans="1:35" s="6" customFormat="1" ht="10.5" customHeight="1" x14ac:dyDescent="0.2">
      <c r="A114" s="62"/>
      <c r="B114" s="11" t="s">
        <v>111</v>
      </c>
      <c r="C114" s="32">
        <f t="shared" si="10"/>
        <v>0</v>
      </c>
      <c r="D114" s="32">
        <f t="shared" si="10"/>
        <v>0</v>
      </c>
      <c r="E114" s="32">
        <f t="shared" si="10"/>
        <v>0</v>
      </c>
      <c r="F114" s="43" t="e">
        <f t="shared" si="8"/>
        <v>#DIV/0!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</row>
    <row r="115" spans="1:35" s="6" customFormat="1" ht="10.5" customHeight="1" x14ac:dyDescent="0.2">
      <c r="A115" s="62"/>
      <c r="B115" s="11" t="s">
        <v>104</v>
      </c>
      <c r="C115" s="32">
        <f t="shared" si="10"/>
        <v>0</v>
      </c>
      <c r="D115" s="32">
        <f t="shared" si="10"/>
        <v>0</v>
      </c>
      <c r="E115" s="32">
        <f t="shared" si="10"/>
        <v>0</v>
      </c>
      <c r="F115" s="43" t="e">
        <f t="shared" si="8"/>
        <v>#DIV/0!</v>
      </c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</row>
    <row r="116" spans="1:35" s="2" customFormat="1" ht="10.5" customHeight="1" x14ac:dyDescent="0.2">
      <c r="A116" s="53" t="s">
        <v>74</v>
      </c>
      <c r="B116" s="14" t="s">
        <v>181</v>
      </c>
      <c r="C116" s="5"/>
      <c r="D116" s="5"/>
      <c r="E116" s="5"/>
      <c r="F116" s="43" t="e">
        <f t="shared" si="8"/>
        <v>#DIV/0!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</row>
    <row r="117" spans="1:35" s="2" customFormat="1" ht="10.5" customHeight="1" x14ac:dyDescent="0.2">
      <c r="A117" s="54"/>
      <c r="B117" s="11" t="s">
        <v>4</v>
      </c>
      <c r="C117" s="4">
        <f>SUM(C118:C123)</f>
        <v>3000</v>
      </c>
      <c r="D117" s="4">
        <f>SUM(D118:D123)</f>
        <v>235.2</v>
      </c>
      <c r="E117" s="4">
        <f>SUM(E118:E123)</f>
        <v>235.2</v>
      </c>
      <c r="F117" s="43">
        <f t="shared" si="8"/>
        <v>7.8399999999999997E-2</v>
      </c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</row>
    <row r="118" spans="1:35" s="2" customFormat="1" ht="10.5" customHeight="1" x14ac:dyDescent="0.2">
      <c r="A118" s="54"/>
      <c r="B118" s="11" t="s">
        <v>3</v>
      </c>
      <c r="C118" s="5">
        <v>0</v>
      </c>
      <c r="D118" s="5">
        <v>0</v>
      </c>
      <c r="E118" s="5">
        <v>0</v>
      </c>
      <c r="F118" s="43" t="e">
        <f t="shared" si="8"/>
        <v>#DIV/0!</v>
      </c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</row>
    <row r="119" spans="1:35" s="2" customFormat="1" ht="10.5" customHeight="1" x14ac:dyDescent="0.2">
      <c r="A119" s="54"/>
      <c r="B119" s="11" t="s">
        <v>2</v>
      </c>
      <c r="C119" s="5">
        <v>3000</v>
      </c>
      <c r="D119" s="5">
        <v>235.2</v>
      </c>
      <c r="E119" s="5">
        <v>235.2</v>
      </c>
      <c r="F119" s="43">
        <f t="shared" si="8"/>
        <v>7.8399999999999997E-2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</row>
    <row r="120" spans="1:35" s="2" customFormat="1" ht="10.5" customHeight="1" x14ac:dyDescent="0.2">
      <c r="A120" s="54"/>
      <c r="B120" s="11" t="s">
        <v>1</v>
      </c>
      <c r="C120" s="5">
        <v>0</v>
      </c>
      <c r="D120" s="5">
        <v>0</v>
      </c>
      <c r="E120" s="5">
        <v>0</v>
      </c>
      <c r="F120" s="43" t="e">
        <f t="shared" si="8"/>
        <v>#DIV/0!</v>
      </c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</row>
    <row r="121" spans="1:35" s="2" customFormat="1" ht="10.5" customHeight="1" x14ac:dyDescent="0.2">
      <c r="A121" s="54"/>
      <c r="B121" s="11" t="s">
        <v>0</v>
      </c>
      <c r="C121" s="5">
        <v>0</v>
      </c>
      <c r="D121" s="5">
        <v>0</v>
      </c>
      <c r="E121" s="5">
        <v>0</v>
      </c>
      <c r="F121" s="43" t="e">
        <f t="shared" si="8"/>
        <v>#DIV/0!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</row>
    <row r="122" spans="1:35" s="2" customFormat="1" ht="10.5" customHeight="1" x14ac:dyDescent="0.2">
      <c r="A122" s="54"/>
      <c r="B122" s="11" t="s">
        <v>111</v>
      </c>
      <c r="C122" s="5">
        <v>0</v>
      </c>
      <c r="D122" s="5">
        <v>0</v>
      </c>
      <c r="E122" s="5">
        <v>0</v>
      </c>
      <c r="F122" s="43" t="e">
        <f t="shared" si="8"/>
        <v>#DIV/0!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</row>
    <row r="123" spans="1:35" s="2" customFormat="1" ht="10.5" customHeight="1" x14ac:dyDescent="0.2">
      <c r="A123" s="54"/>
      <c r="B123" s="11" t="s">
        <v>104</v>
      </c>
      <c r="C123" s="5">
        <v>0</v>
      </c>
      <c r="D123" s="5">
        <v>0</v>
      </c>
      <c r="E123" s="5">
        <v>0</v>
      </c>
      <c r="F123" s="43" t="e">
        <f t="shared" si="8"/>
        <v>#DIV/0!</v>
      </c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</row>
    <row r="124" spans="1:35" s="2" customFormat="1" ht="11.25" customHeight="1" x14ac:dyDescent="0.2">
      <c r="A124" s="55"/>
      <c r="B124" s="11" t="s">
        <v>114</v>
      </c>
      <c r="C124" s="5">
        <f>C118+C119</f>
        <v>3000</v>
      </c>
      <c r="D124" s="5">
        <f>D118+D119</f>
        <v>235.2</v>
      </c>
      <c r="E124" s="5">
        <f>E118+E119</f>
        <v>235.2</v>
      </c>
      <c r="F124" s="43">
        <f t="shared" si="8"/>
        <v>7.8399999999999997E-2</v>
      </c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</row>
    <row r="125" spans="1:35" s="2" customFormat="1" ht="12" customHeight="1" x14ac:dyDescent="0.2">
      <c r="A125" s="51" t="s">
        <v>73</v>
      </c>
      <c r="B125" s="12" t="s">
        <v>180</v>
      </c>
      <c r="C125" s="27"/>
      <c r="D125" s="27"/>
      <c r="E125" s="27"/>
      <c r="F125" s="43" t="e">
        <f t="shared" si="8"/>
        <v>#DIV/0!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</row>
    <row r="126" spans="1:35" s="2" customFormat="1" ht="10.5" customHeight="1" x14ac:dyDescent="0.2">
      <c r="A126" s="51"/>
      <c r="B126" s="11" t="s">
        <v>4</v>
      </c>
      <c r="C126" s="4">
        <f>SUM(C127:C132)</f>
        <v>342768.11</v>
      </c>
      <c r="D126" s="4">
        <f>SUM(D127:D132)</f>
        <v>22576.687000000002</v>
      </c>
      <c r="E126" s="4">
        <f>SUM(E127:E132)</f>
        <v>22576.687000000002</v>
      </c>
      <c r="F126" s="43">
        <f t="shared" si="8"/>
        <v>6.5865774386071108E-2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</row>
    <row r="127" spans="1:35" s="2" customFormat="1" ht="10.5" customHeight="1" x14ac:dyDescent="0.2">
      <c r="A127" s="51"/>
      <c r="B127" s="11" t="s">
        <v>3</v>
      </c>
      <c r="C127" s="4">
        <f>C135+C144+C153+C162+C171+C180</f>
        <v>6771.0999999999995</v>
      </c>
      <c r="D127" s="4">
        <f t="shared" ref="D127:E127" si="11">D135+D144+D153+D162+D171+D180</f>
        <v>0</v>
      </c>
      <c r="E127" s="4">
        <f t="shared" si="11"/>
        <v>0</v>
      </c>
      <c r="F127" s="43">
        <f t="shared" si="8"/>
        <v>0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</row>
    <row r="128" spans="1:35" s="2" customFormat="1" ht="10.5" customHeight="1" x14ac:dyDescent="0.2">
      <c r="A128" s="51"/>
      <c r="B128" s="11" t="s">
        <v>2</v>
      </c>
      <c r="C128" s="4">
        <f t="shared" ref="C128:E132" si="12">C136+C145+C154+C163+C172+C181</f>
        <v>335997.01</v>
      </c>
      <c r="D128" s="4">
        <f t="shared" si="12"/>
        <v>22576.687000000002</v>
      </c>
      <c r="E128" s="4">
        <f t="shared" si="12"/>
        <v>22576.687000000002</v>
      </c>
      <c r="F128" s="43">
        <f t="shared" si="8"/>
        <v>6.7193118772098603E-2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</row>
    <row r="129" spans="1:35" s="2" customFormat="1" ht="10.5" customHeight="1" x14ac:dyDescent="0.2">
      <c r="A129" s="51"/>
      <c r="B129" s="11" t="s">
        <v>1</v>
      </c>
      <c r="C129" s="4">
        <f t="shared" si="12"/>
        <v>0</v>
      </c>
      <c r="D129" s="4">
        <f t="shared" si="12"/>
        <v>0</v>
      </c>
      <c r="E129" s="4">
        <f t="shared" si="12"/>
        <v>0</v>
      </c>
      <c r="F129" s="43" t="e">
        <f t="shared" si="8"/>
        <v>#DIV/0!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</row>
    <row r="130" spans="1:35" s="2" customFormat="1" ht="10.5" customHeight="1" x14ac:dyDescent="0.2">
      <c r="A130" s="51"/>
      <c r="B130" s="11" t="s">
        <v>0</v>
      </c>
      <c r="C130" s="4">
        <f t="shared" si="12"/>
        <v>0</v>
      </c>
      <c r="D130" s="4">
        <f t="shared" si="12"/>
        <v>0</v>
      </c>
      <c r="E130" s="4">
        <f t="shared" si="12"/>
        <v>0</v>
      </c>
      <c r="F130" s="43" t="e">
        <f t="shared" si="8"/>
        <v>#DIV/0!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</row>
    <row r="131" spans="1:35" s="2" customFormat="1" ht="10.5" customHeight="1" x14ac:dyDescent="0.2">
      <c r="A131" s="51"/>
      <c r="B131" s="11" t="s">
        <v>111</v>
      </c>
      <c r="C131" s="4">
        <f t="shared" si="12"/>
        <v>0</v>
      </c>
      <c r="D131" s="4">
        <f t="shared" si="12"/>
        <v>0</v>
      </c>
      <c r="E131" s="4">
        <f t="shared" si="12"/>
        <v>0</v>
      </c>
      <c r="F131" s="43" t="e">
        <f t="shared" si="8"/>
        <v>#DIV/0!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</row>
    <row r="132" spans="1:35" s="2" customFormat="1" ht="10.5" customHeight="1" x14ac:dyDescent="0.2">
      <c r="A132" s="51"/>
      <c r="B132" s="11" t="s">
        <v>104</v>
      </c>
      <c r="C132" s="4">
        <f t="shared" si="12"/>
        <v>0</v>
      </c>
      <c r="D132" s="4">
        <f t="shared" si="12"/>
        <v>0</v>
      </c>
      <c r="E132" s="4">
        <f t="shared" si="12"/>
        <v>0</v>
      </c>
      <c r="F132" s="43" t="e">
        <f t="shared" si="8"/>
        <v>#DIV/0!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</row>
    <row r="133" spans="1:35" s="2" customFormat="1" ht="30.75" customHeight="1" x14ac:dyDescent="0.2">
      <c r="A133" s="51" t="s">
        <v>72</v>
      </c>
      <c r="B133" s="14" t="s">
        <v>124</v>
      </c>
      <c r="C133" s="4"/>
      <c r="D133" s="4"/>
      <c r="E133" s="4"/>
      <c r="F133" s="43" t="e">
        <f t="shared" si="8"/>
        <v>#DIV/0!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</row>
    <row r="134" spans="1:35" s="2" customFormat="1" ht="10.5" customHeight="1" x14ac:dyDescent="0.2">
      <c r="A134" s="51"/>
      <c r="B134" s="11" t="s">
        <v>4</v>
      </c>
      <c r="C134" s="4">
        <f>SUM(C135:C140)</f>
        <v>107080.70000000001</v>
      </c>
      <c r="D134" s="4">
        <f>SUM(D135:D140)</f>
        <v>7278.3029999999999</v>
      </c>
      <c r="E134" s="4">
        <f>SUM(E135:E140)</f>
        <v>7278.3029999999999</v>
      </c>
      <c r="F134" s="43">
        <f t="shared" si="8"/>
        <v>6.7970259813393066E-2</v>
      </c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</row>
    <row r="135" spans="1:35" s="2" customFormat="1" ht="10.5" customHeight="1" x14ac:dyDescent="0.2">
      <c r="A135" s="51"/>
      <c r="B135" s="11" t="s">
        <v>3</v>
      </c>
      <c r="C135" s="5">
        <v>6771.0999999999995</v>
      </c>
      <c r="D135" s="5">
        <v>0</v>
      </c>
      <c r="E135" s="5">
        <v>0</v>
      </c>
      <c r="F135" s="43">
        <f t="shared" si="8"/>
        <v>0</v>
      </c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</row>
    <row r="136" spans="1:35" s="2" customFormat="1" ht="10.5" customHeight="1" x14ac:dyDescent="0.2">
      <c r="A136" s="51"/>
      <c r="B136" s="11" t="s">
        <v>2</v>
      </c>
      <c r="C136" s="5">
        <f>99000.6+1309</f>
        <v>100309.6</v>
      </c>
      <c r="D136" s="5">
        <f>6793.143+485.16</f>
        <v>7278.3029999999999</v>
      </c>
      <c r="E136" s="5">
        <f>6793.143+485.16</f>
        <v>7278.3029999999999</v>
      </c>
      <c r="F136" s="43">
        <f t="shared" si="8"/>
        <v>7.2558389226953346E-2</v>
      </c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</row>
    <row r="137" spans="1:35" s="2" customFormat="1" ht="10.5" customHeight="1" x14ac:dyDescent="0.2">
      <c r="A137" s="51"/>
      <c r="B137" s="11" t="s">
        <v>1</v>
      </c>
      <c r="C137" s="5">
        <v>0</v>
      </c>
      <c r="D137" s="5">
        <v>0</v>
      </c>
      <c r="E137" s="5">
        <v>0</v>
      </c>
      <c r="F137" s="43" t="e">
        <f t="shared" si="8"/>
        <v>#DIV/0!</v>
      </c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</row>
    <row r="138" spans="1:35" s="2" customFormat="1" ht="10.5" customHeight="1" x14ac:dyDescent="0.2">
      <c r="A138" s="51"/>
      <c r="B138" s="11" t="s">
        <v>0</v>
      </c>
      <c r="C138" s="5">
        <v>0</v>
      </c>
      <c r="D138" s="5">
        <v>0</v>
      </c>
      <c r="E138" s="5">
        <v>0</v>
      </c>
      <c r="F138" s="43" t="e">
        <f t="shared" si="8"/>
        <v>#DIV/0!</v>
      </c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</row>
    <row r="139" spans="1:35" s="2" customFormat="1" ht="10.5" customHeight="1" x14ac:dyDescent="0.2">
      <c r="A139" s="51"/>
      <c r="B139" s="11" t="s">
        <v>111</v>
      </c>
      <c r="C139" s="5">
        <v>0</v>
      </c>
      <c r="D139" s="5">
        <v>0</v>
      </c>
      <c r="E139" s="5">
        <v>0</v>
      </c>
      <c r="F139" s="43" t="e">
        <f t="shared" si="8"/>
        <v>#DIV/0!</v>
      </c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</row>
    <row r="140" spans="1:35" s="2" customFormat="1" ht="10.5" customHeight="1" x14ac:dyDescent="0.2">
      <c r="A140" s="51"/>
      <c r="B140" s="11" t="s">
        <v>104</v>
      </c>
      <c r="C140" s="5">
        <v>0</v>
      </c>
      <c r="D140" s="5">
        <v>0</v>
      </c>
      <c r="E140" s="5">
        <v>0</v>
      </c>
      <c r="F140" s="43" t="e">
        <f t="shared" si="8"/>
        <v>#DIV/0!</v>
      </c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</row>
    <row r="141" spans="1:35" s="2" customFormat="1" ht="10.5" customHeight="1" x14ac:dyDescent="0.2">
      <c r="A141" s="51"/>
      <c r="B141" s="11" t="s">
        <v>114</v>
      </c>
      <c r="C141" s="5">
        <f>C135+C136</f>
        <v>107080.70000000001</v>
      </c>
      <c r="D141" s="5">
        <f>D135+D136</f>
        <v>7278.3029999999999</v>
      </c>
      <c r="E141" s="5">
        <f>E135+E136</f>
        <v>7278.3029999999999</v>
      </c>
      <c r="F141" s="43">
        <f t="shared" si="8"/>
        <v>6.7970259813393066E-2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</row>
    <row r="142" spans="1:35" s="2" customFormat="1" ht="29.25" customHeight="1" x14ac:dyDescent="0.2">
      <c r="A142" s="53" t="s">
        <v>71</v>
      </c>
      <c r="B142" s="14" t="s">
        <v>187</v>
      </c>
      <c r="C142" s="4"/>
      <c r="D142" s="4"/>
      <c r="E142" s="4"/>
      <c r="F142" s="43" t="e">
        <f t="shared" ref="F142:F205" si="13">E142/C142</f>
        <v>#DIV/0!</v>
      </c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</row>
    <row r="143" spans="1:35" s="2" customFormat="1" ht="10.5" customHeight="1" x14ac:dyDescent="0.2">
      <c r="A143" s="54"/>
      <c r="B143" s="11" t="s">
        <v>4</v>
      </c>
      <c r="C143" s="4">
        <f>SUM(C144:C149)</f>
        <v>45000</v>
      </c>
      <c r="D143" s="4">
        <f>SUM(D144:D149)</f>
        <v>0</v>
      </c>
      <c r="E143" s="4">
        <f>SUM(E144:E149)</f>
        <v>0</v>
      </c>
      <c r="F143" s="43">
        <f t="shared" si="13"/>
        <v>0</v>
      </c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</row>
    <row r="144" spans="1:35" s="2" customFormat="1" ht="10.5" customHeight="1" x14ac:dyDescent="0.2">
      <c r="A144" s="54"/>
      <c r="B144" s="11" t="s">
        <v>3</v>
      </c>
      <c r="C144" s="5">
        <v>0</v>
      </c>
      <c r="D144" s="5">
        <v>0</v>
      </c>
      <c r="E144" s="5">
        <v>0</v>
      </c>
      <c r="F144" s="43" t="e">
        <f t="shared" si="13"/>
        <v>#DIV/0!</v>
      </c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</row>
    <row r="145" spans="1:35" s="2" customFormat="1" ht="10.5" customHeight="1" x14ac:dyDescent="0.2">
      <c r="A145" s="54"/>
      <c r="B145" s="11" t="s">
        <v>2</v>
      </c>
      <c r="C145" s="5">
        <v>45000</v>
      </c>
      <c r="D145" s="5">
        <v>0</v>
      </c>
      <c r="E145" s="5">
        <v>0</v>
      </c>
      <c r="F145" s="43">
        <f t="shared" si="13"/>
        <v>0</v>
      </c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</row>
    <row r="146" spans="1:35" s="2" customFormat="1" ht="10.5" customHeight="1" x14ac:dyDescent="0.2">
      <c r="A146" s="54"/>
      <c r="B146" s="11" t="s">
        <v>1</v>
      </c>
      <c r="C146" s="5">
        <v>0</v>
      </c>
      <c r="D146" s="5">
        <v>0</v>
      </c>
      <c r="E146" s="5">
        <v>0</v>
      </c>
      <c r="F146" s="43" t="e">
        <f t="shared" si="13"/>
        <v>#DIV/0!</v>
      </c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</row>
    <row r="147" spans="1:35" s="2" customFormat="1" ht="10.5" customHeight="1" x14ac:dyDescent="0.2">
      <c r="A147" s="54"/>
      <c r="B147" s="11" t="s">
        <v>0</v>
      </c>
      <c r="C147" s="5">
        <v>0</v>
      </c>
      <c r="D147" s="5">
        <v>0</v>
      </c>
      <c r="E147" s="5">
        <v>0</v>
      </c>
      <c r="F147" s="43" t="e">
        <f t="shared" si="13"/>
        <v>#DIV/0!</v>
      </c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</row>
    <row r="148" spans="1:35" s="2" customFormat="1" ht="10.5" customHeight="1" x14ac:dyDescent="0.2">
      <c r="A148" s="54"/>
      <c r="B148" s="11" t="s">
        <v>111</v>
      </c>
      <c r="C148" s="5">
        <v>0</v>
      </c>
      <c r="D148" s="5">
        <v>0</v>
      </c>
      <c r="E148" s="5">
        <v>0</v>
      </c>
      <c r="F148" s="43" t="e">
        <f t="shared" si="13"/>
        <v>#DIV/0!</v>
      </c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</row>
    <row r="149" spans="1:35" s="2" customFormat="1" ht="10.5" customHeight="1" x14ac:dyDescent="0.2">
      <c r="A149" s="54"/>
      <c r="B149" s="11" t="s">
        <v>104</v>
      </c>
      <c r="C149" s="5">
        <v>0</v>
      </c>
      <c r="D149" s="5">
        <v>0</v>
      </c>
      <c r="E149" s="5">
        <v>0</v>
      </c>
      <c r="F149" s="43" t="e">
        <f t="shared" si="13"/>
        <v>#DIV/0!</v>
      </c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</row>
    <row r="150" spans="1:35" s="2" customFormat="1" ht="29.25" x14ac:dyDescent="0.2">
      <c r="A150" s="55"/>
      <c r="B150" s="11" t="s">
        <v>242</v>
      </c>
      <c r="C150" s="5"/>
      <c r="D150" s="5"/>
      <c r="E150" s="5"/>
      <c r="F150" s="43" t="e">
        <f t="shared" si="13"/>
        <v>#DIV/0!</v>
      </c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</row>
    <row r="151" spans="1:35" s="2" customFormat="1" ht="30" customHeight="1" x14ac:dyDescent="0.2">
      <c r="A151" s="51" t="s">
        <v>70</v>
      </c>
      <c r="B151" s="14" t="s">
        <v>126</v>
      </c>
      <c r="C151" s="4"/>
      <c r="D151" s="4"/>
      <c r="E151" s="4"/>
      <c r="F151" s="43" t="e">
        <f t="shared" si="13"/>
        <v>#DIV/0!</v>
      </c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</row>
    <row r="152" spans="1:35" s="2" customFormat="1" ht="10.5" customHeight="1" x14ac:dyDescent="0.2">
      <c r="A152" s="51"/>
      <c r="B152" s="11" t="s">
        <v>4</v>
      </c>
      <c r="C152" s="4">
        <f>SUM(C153:C158)</f>
        <v>99307.41</v>
      </c>
      <c r="D152" s="4">
        <f>SUM(D153:D158)</f>
        <v>8323.6959999999999</v>
      </c>
      <c r="E152" s="4">
        <f>SUM(E153:E158)</f>
        <v>8323.6959999999999</v>
      </c>
      <c r="F152" s="43">
        <f t="shared" si="13"/>
        <v>8.3817471425344792E-2</v>
      </c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</row>
    <row r="153" spans="1:35" s="2" customFormat="1" ht="10.5" customHeight="1" x14ac:dyDescent="0.2">
      <c r="A153" s="51"/>
      <c r="B153" s="11" t="s">
        <v>3</v>
      </c>
      <c r="C153" s="5">
        <v>0</v>
      </c>
      <c r="D153" s="5">
        <v>0</v>
      </c>
      <c r="E153" s="5">
        <v>0</v>
      </c>
      <c r="F153" s="43" t="e">
        <f t="shared" si="13"/>
        <v>#DIV/0!</v>
      </c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</row>
    <row r="154" spans="1:35" s="2" customFormat="1" ht="10.5" customHeight="1" x14ac:dyDescent="0.2">
      <c r="A154" s="51"/>
      <c r="B154" s="11" t="s">
        <v>2</v>
      </c>
      <c r="C154" s="5">
        <v>99307.41</v>
      </c>
      <c r="D154" s="5">
        <f>8269.696+54</f>
        <v>8323.6959999999999</v>
      </c>
      <c r="E154" s="5">
        <f>8269.696+54</f>
        <v>8323.6959999999999</v>
      </c>
      <c r="F154" s="43">
        <f t="shared" si="13"/>
        <v>8.3817471425344792E-2</v>
      </c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</row>
    <row r="155" spans="1:35" s="2" customFormat="1" ht="10.5" customHeight="1" x14ac:dyDescent="0.2">
      <c r="A155" s="51"/>
      <c r="B155" s="11" t="s">
        <v>1</v>
      </c>
      <c r="C155" s="5">
        <v>0</v>
      </c>
      <c r="D155" s="5">
        <v>0</v>
      </c>
      <c r="E155" s="5">
        <v>0</v>
      </c>
      <c r="F155" s="43" t="e">
        <f t="shared" si="13"/>
        <v>#DIV/0!</v>
      </c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</row>
    <row r="156" spans="1:35" s="2" customFormat="1" ht="10.5" customHeight="1" x14ac:dyDescent="0.2">
      <c r="A156" s="51"/>
      <c r="B156" s="11" t="s">
        <v>0</v>
      </c>
      <c r="C156" s="5">
        <v>0</v>
      </c>
      <c r="D156" s="5">
        <v>0</v>
      </c>
      <c r="E156" s="5">
        <v>0</v>
      </c>
      <c r="F156" s="43" t="e">
        <f t="shared" si="13"/>
        <v>#DIV/0!</v>
      </c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</row>
    <row r="157" spans="1:35" s="2" customFormat="1" ht="10.5" customHeight="1" x14ac:dyDescent="0.2">
      <c r="A157" s="51"/>
      <c r="B157" s="11" t="s">
        <v>111</v>
      </c>
      <c r="C157" s="5">
        <v>0</v>
      </c>
      <c r="D157" s="5">
        <v>0</v>
      </c>
      <c r="E157" s="5">
        <v>0</v>
      </c>
      <c r="F157" s="43" t="e">
        <f t="shared" si="13"/>
        <v>#DIV/0!</v>
      </c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</row>
    <row r="158" spans="1:35" s="2" customFormat="1" ht="10.5" customHeight="1" x14ac:dyDescent="0.2">
      <c r="A158" s="51"/>
      <c r="B158" s="11" t="s">
        <v>104</v>
      </c>
      <c r="C158" s="5">
        <v>0</v>
      </c>
      <c r="D158" s="5">
        <v>0</v>
      </c>
      <c r="E158" s="5">
        <v>0</v>
      </c>
      <c r="F158" s="43" t="e">
        <f t="shared" si="13"/>
        <v>#DIV/0!</v>
      </c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</row>
    <row r="159" spans="1:35" s="2" customFormat="1" ht="10.5" customHeight="1" x14ac:dyDescent="0.2">
      <c r="A159" s="51"/>
      <c r="B159" s="11" t="s">
        <v>113</v>
      </c>
      <c r="C159" s="5">
        <f>C154</f>
        <v>99307.41</v>
      </c>
      <c r="D159" s="5">
        <f>D154</f>
        <v>8323.6959999999999</v>
      </c>
      <c r="E159" s="5">
        <f>E154</f>
        <v>8323.6959999999999</v>
      </c>
      <c r="F159" s="43">
        <f t="shared" si="13"/>
        <v>8.3817471425344792E-2</v>
      </c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</row>
    <row r="160" spans="1:35" s="2" customFormat="1" ht="31.5" customHeight="1" x14ac:dyDescent="0.2">
      <c r="A160" s="51" t="s">
        <v>69</v>
      </c>
      <c r="B160" s="14" t="s">
        <v>127</v>
      </c>
      <c r="C160" s="4"/>
      <c r="D160" s="4"/>
      <c r="E160" s="4"/>
      <c r="F160" s="43" t="e">
        <f t="shared" si="13"/>
        <v>#DIV/0!</v>
      </c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</row>
    <row r="161" spans="1:35" s="2" customFormat="1" ht="9.75" customHeight="1" x14ac:dyDescent="0.2">
      <c r="A161" s="51"/>
      <c r="B161" s="11" t="s">
        <v>4</v>
      </c>
      <c r="C161" s="4">
        <f>SUM(C162:C167)</f>
        <v>85000</v>
      </c>
      <c r="D161" s="4">
        <f>SUM(D162:D167)</f>
        <v>6153.8819999999996</v>
      </c>
      <c r="E161" s="4">
        <f>SUM(E162:E167)</f>
        <v>6153.8819999999996</v>
      </c>
      <c r="F161" s="43">
        <f t="shared" si="13"/>
        <v>7.2398611764705884E-2</v>
      </c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</row>
    <row r="162" spans="1:35" s="2" customFormat="1" ht="9.75" customHeight="1" x14ac:dyDescent="0.2">
      <c r="A162" s="51"/>
      <c r="B162" s="11" t="s">
        <v>3</v>
      </c>
      <c r="C162" s="5">
        <v>0</v>
      </c>
      <c r="D162" s="5">
        <v>0</v>
      </c>
      <c r="E162" s="5">
        <v>0</v>
      </c>
      <c r="F162" s="43" t="e">
        <f t="shared" si="13"/>
        <v>#DIV/0!</v>
      </c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</row>
    <row r="163" spans="1:35" s="2" customFormat="1" ht="9.75" customHeight="1" x14ac:dyDescent="0.2">
      <c r="A163" s="51"/>
      <c r="B163" s="11" t="s">
        <v>2</v>
      </c>
      <c r="C163" s="5">
        <v>85000</v>
      </c>
      <c r="D163" s="5">
        <v>6153.8819999999996</v>
      </c>
      <c r="E163" s="5">
        <v>6153.8819999999996</v>
      </c>
      <c r="F163" s="43">
        <f t="shared" si="13"/>
        <v>7.2398611764705884E-2</v>
      </c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</row>
    <row r="164" spans="1:35" s="2" customFormat="1" ht="9.75" customHeight="1" x14ac:dyDescent="0.2">
      <c r="A164" s="51"/>
      <c r="B164" s="11" t="s">
        <v>1</v>
      </c>
      <c r="C164" s="5">
        <v>0</v>
      </c>
      <c r="D164" s="5">
        <v>0</v>
      </c>
      <c r="E164" s="5">
        <v>0</v>
      </c>
      <c r="F164" s="43" t="e">
        <f t="shared" si="13"/>
        <v>#DIV/0!</v>
      </c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</row>
    <row r="165" spans="1:35" s="2" customFormat="1" ht="9.75" customHeight="1" x14ac:dyDescent="0.2">
      <c r="A165" s="51"/>
      <c r="B165" s="11" t="s">
        <v>0</v>
      </c>
      <c r="C165" s="5">
        <v>0</v>
      </c>
      <c r="D165" s="5">
        <v>0</v>
      </c>
      <c r="E165" s="5">
        <v>0</v>
      </c>
      <c r="F165" s="43" t="e">
        <f t="shared" si="13"/>
        <v>#DIV/0!</v>
      </c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</row>
    <row r="166" spans="1:35" s="2" customFormat="1" ht="9.75" customHeight="1" x14ac:dyDescent="0.2">
      <c r="A166" s="51"/>
      <c r="B166" s="11" t="s">
        <v>111</v>
      </c>
      <c r="C166" s="5">
        <v>0</v>
      </c>
      <c r="D166" s="5">
        <v>0</v>
      </c>
      <c r="E166" s="5">
        <v>0</v>
      </c>
      <c r="F166" s="43" t="e">
        <f t="shared" si="13"/>
        <v>#DIV/0!</v>
      </c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</row>
    <row r="167" spans="1:35" s="2" customFormat="1" ht="9.75" customHeight="1" x14ac:dyDescent="0.2">
      <c r="A167" s="51"/>
      <c r="B167" s="11" t="s">
        <v>104</v>
      </c>
      <c r="C167" s="5">
        <v>0</v>
      </c>
      <c r="D167" s="5">
        <v>0</v>
      </c>
      <c r="E167" s="5">
        <v>0</v>
      </c>
      <c r="F167" s="43" t="e">
        <f t="shared" si="13"/>
        <v>#DIV/0!</v>
      </c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</row>
    <row r="168" spans="1:35" s="2" customFormat="1" ht="10.5" customHeight="1" x14ac:dyDescent="0.2">
      <c r="A168" s="51"/>
      <c r="B168" s="11" t="s">
        <v>113</v>
      </c>
      <c r="C168" s="5">
        <f>C163</f>
        <v>85000</v>
      </c>
      <c r="D168" s="5">
        <f>D163</f>
        <v>6153.8819999999996</v>
      </c>
      <c r="E168" s="5">
        <f>E163</f>
        <v>6153.8819999999996</v>
      </c>
      <c r="F168" s="43">
        <f t="shared" si="13"/>
        <v>7.2398611764705884E-2</v>
      </c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</row>
    <row r="169" spans="1:35" s="2" customFormat="1" ht="44.25" customHeight="1" x14ac:dyDescent="0.2">
      <c r="A169" s="51" t="s">
        <v>68</v>
      </c>
      <c r="B169" s="14" t="s">
        <v>128</v>
      </c>
      <c r="C169" s="4"/>
      <c r="D169" s="4"/>
      <c r="E169" s="4"/>
      <c r="F169" s="43" t="e">
        <f t="shared" si="13"/>
        <v>#DIV/0!</v>
      </c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</row>
    <row r="170" spans="1:35" s="2" customFormat="1" ht="10.5" customHeight="1" x14ac:dyDescent="0.2">
      <c r="A170" s="51"/>
      <c r="B170" s="11" t="s">
        <v>4</v>
      </c>
      <c r="C170" s="4">
        <f>SUM(C171:C176)</f>
        <v>5000</v>
      </c>
      <c r="D170" s="4">
        <f>SUM(D171:D176)</f>
        <v>670.80600000000004</v>
      </c>
      <c r="E170" s="4">
        <f>SUM(E171:E176)</f>
        <v>670.80600000000004</v>
      </c>
      <c r="F170" s="43">
        <f t="shared" si="13"/>
        <v>0.13416120000000001</v>
      </c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</row>
    <row r="171" spans="1:35" s="2" customFormat="1" ht="10.5" customHeight="1" x14ac:dyDescent="0.2">
      <c r="A171" s="51"/>
      <c r="B171" s="11" t="s">
        <v>3</v>
      </c>
      <c r="C171" s="5">
        <v>0</v>
      </c>
      <c r="D171" s="5">
        <v>0</v>
      </c>
      <c r="E171" s="5">
        <v>0</v>
      </c>
      <c r="F171" s="43" t="e">
        <f t="shared" si="13"/>
        <v>#DIV/0!</v>
      </c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</row>
    <row r="172" spans="1:35" s="2" customFormat="1" ht="10.5" customHeight="1" x14ac:dyDescent="0.2">
      <c r="A172" s="51"/>
      <c r="B172" s="11" t="s">
        <v>2</v>
      </c>
      <c r="C172" s="5">
        <v>5000</v>
      </c>
      <c r="D172" s="5">
        <v>670.80600000000004</v>
      </c>
      <c r="E172" s="5">
        <v>670.80600000000004</v>
      </c>
      <c r="F172" s="43">
        <f t="shared" si="13"/>
        <v>0.13416120000000001</v>
      </c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</row>
    <row r="173" spans="1:35" s="2" customFormat="1" ht="10.5" customHeight="1" x14ac:dyDescent="0.2">
      <c r="A173" s="51"/>
      <c r="B173" s="11" t="s">
        <v>1</v>
      </c>
      <c r="C173" s="5">
        <v>0</v>
      </c>
      <c r="D173" s="5">
        <v>0</v>
      </c>
      <c r="E173" s="5">
        <v>0</v>
      </c>
      <c r="F173" s="43" t="e">
        <f t="shared" si="13"/>
        <v>#DIV/0!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</row>
    <row r="174" spans="1:35" s="2" customFormat="1" ht="10.5" customHeight="1" x14ac:dyDescent="0.2">
      <c r="A174" s="51"/>
      <c r="B174" s="11" t="s">
        <v>0</v>
      </c>
      <c r="C174" s="5">
        <v>0</v>
      </c>
      <c r="D174" s="5">
        <v>0</v>
      </c>
      <c r="E174" s="5">
        <v>0</v>
      </c>
      <c r="F174" s="43" t="e">
        <f t="shared" si="13"/>
        <v>#DIV/0!</v>
      </c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</row>
    <row r="175" spans="1:35" s="2" customFormat="1" ht="10.5" customHeight="1" x14ac:dyDescent="0.2">
      <c r="A175" s="51"/>
      <c r="B175" s="11" t="s">
        <v>111</v>
      </c>
      <c r="C175" s="5">
        <v>0</v>
      </c>
      <c r="D175" s="5">
        <v>0</v>
      </c>
      <c r="E175" s="5">
        <v>0</v>
      </c>
      <c r="F175" s="43" t="e">
        <f t="shared" si="13"/>
        <v>#DIV/0!</v>
      </c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</row>
    <row r="176" spans="1:35" s="2" customFormat="1" ht="10.5" customHeight="1" x14ac:dyDescent="0.2">
      <c r="A176" s="51"/>
      <c r="B176" s="11" t="s">
        <v>104</v>
      </c>
      <c r="C176" s="5">
        <v>0</v>
      </c>
      <c r="D176" s="5">
        <v>0</v>
      </c>
      <c r="E176" s="5">
        <v>0</v>
      </c>
      <c r="F176" s="43" t="e">
        <f t="shared" si="13"/>
        <v>#DIV/0!</v>
      </c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</row>
    <row r="177" spans="1:35" s="2" customFormat="1" ht="10.5" customHeight="1" x14ac:dyDescent="0.2">
      <c r="A177" s="51"/>
      <c r="B177" s="11" t="s">
        <v>113</v>
      </c>
      <c r="C177" s="5">
        <f>C172</f>
        <v>5000</v>
      </c>
      <c r="D177" s="5">
        <f>D172</f>
        <v>670.80600000000004</v>
      </c>
      <c r="E177" s="5">
        <f>E172</f>
        <v>670.80600000000004</v>
      </c>
      <c r="F177" s="43">
        <f t="shared" si="13"/>
        <v>0.13416120000000001</v>
      </c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</row>
    <row r="178" spans="1:35" s="2" customFormat="1" ht="19.5" customHeight="1" x14ac:dyDescent="0.2">
      <c r="A178" s="51" t="s">
        <v>67</v>
      </c>
      <c r="B178" s="14" t="s">
        <v>129</v>
      </c>
      <c r="C178" s="5"/>
      <c r="D178" s="5"/>
      <c r="E178" s="5"/>
      <c r="F178" s="43" t="e">
        <f t="shared" si="13"/>
        <v>#DIV/0!</v>
      </c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</row>
    <row r="179" spans="1:35" s="2" customFormat="1" ht="9.75" customHeight="1" x14ac:dyDescent="0.2">
      <c r="A179" s="51"/>
      <c r="B179" s="11" t="s">
        <v>4</v>
      </c>
      <c r="C179" s="4">
        <f>SUM(C180:C185)</f>
        <v>1380</v>
      </c>
      <c r="D179" s="4">
        <f>SUM(D180:D185)</f>
        <v>150</v>
      </c>
      <c r="E179" s="4">
        <f>SUM(E180:E185)</f>
        <v>150</v>
      </c>
      <c r="F179" s="43">
        <f t="shared" si="13"/>
        <v>0.10869565217391304</v>
      </c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</row>
    <row r="180" spans="1:35" s="2" customFormat="1" ht="9.75" customHeight="1" x14ac:dyDescent="0.2">
      <c r="A180" s="51"/>
      <c r="B180" s="11" t="s">
        <v>3</v>
      </c>
      <c r="C180" s="5">
        <v>0</v>
      </c>
      <c r="D180" s="5">
        <v>0</v>
      </c>
      <c r="E180" s="5">
        <v>0</v>
      </c>
      <c r="F180" s="43" t="e">
        <f t="shared" si="13"/>
        <v>#DIV/0!</v>
      </c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</row>
    <row r="181" spans="1:35" s="2" customFormat="1" ht="9.75" customHeight="1" x14ac:dyDescent="0.2">
      <c r="A181" s="51"/>
      <c r="B181" s="11" t="s">
        <v>2</v>
      </c>
      <c r="C181" s="5">
        <v>1380</v>
      </c>
      <c r="D181" s="5">
        <v>150</v>
      </c>
      <c r="E181" s="5">
        <v>150</v>
      </c>
      <c r="F181" s="43">
        <f t="shared" si="13"/>
        <v>0.10869565217391304</v>
      </c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</row>
    <row r="182" spans="1:35" s="2" customFormat="1" ht="9.75" customHeight="1" x14ac:dyDescent="0.2">
      <c r="A182" s="51"/>
      <c r="B182" s="11" t="s">
        <v>1</v>
      </c>
      <c r="C182" s="5">
        <v>0</v>
      </c>
      <c r="D182" s="5">
        <v>0</v>
      </c>
      <c r="E182" s="5">
        <v>0</v>
      </c>
      <c r="F182" s="43" t="e">
        <f t="shared" si="13"/>
        <v>#DIV/0!</v>
      </c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</row>
    <row r="183" spans="1:35" s="2" customFormat="1" ht="9.75" customHeight="1" x14ac:dyDescent="0.2">
      <c r="A183" s="51"/>
      <c r="B183" s="11" t="s">
        <v>0</v>
      </c>
      <c r="C183" s="5">
        <v>0</v>
      </c>
      <c r="D183" s="5">
        <v>0</v>
      </c>
      <c r="E183" s="5">
        <v>0</v>
      </c>
      <c r="F183" s="43" t="e">
        <f t="shared" si="13"/>
        <v>#DIV/0!</v>
      </c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</row>
    <row r="184" spans="1:35" s="2" customFormat="1" ht="9.75" customHeight="1" x14ac:dyDescent="0.2">
      <c r="A184" s="51"/>
      <c r="B184" s="11" t="s">
        <v>111</v>
      </c>
      <c r="C184" s="5">
        <v>0</v>
      </c>
      <c r="D184" s="5">
        <v>0</v>
      </c>
      <c r="E184" s="5">
        <v>0</v>
      </c>
      <c r="F184" s="43" t="e">
        <f t="shared" si="13"/>
        <v>#DIV/0!</v>
      </c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</row>
    <row r="185" spans="1:35" s="2" customFormat="1" ht="9.75" customHeight="1" x14ac:dyDescent="0.2">
      <c r="A185" s="51"/>
      <c r="B185" s="11" t="s">
        <v>104</v>
      </c>
      <c r="C185" s="5">
        <v>0</v>
      </c>
      <c r="D185" s="5">
        <v>0</v>
      </c>
      <c r="E185" s="5">
        <v>0</v>
      </c>
      <c r="F185" s="43" t="e">
        <f t="shared" si="13"/>
        <v>#DIV/0!</v>
      </c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</row>
    <row r="186" spans="1:35" s="2" customFormat="1" ht="31.5" customHeight="1" x14ac:dyDescent="0.2">
      <c r="A186" s="51"/>
      <c r="B186" s="11" t="s">
        <v>241</v>
      </c>
      <c r="C186" s="5"/>
      <c r="D186" s="5"/>
      <c r="E186" s="5"/>
      <c r="F186" s="43" t="e">
        <f t="shared" si="13"/>
        <v>#DIV/0!</v>
      </c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</row>
    <row r="187" spans="1:35" s="2" customFormat="1" ht="9.75" customHeight="1" x14ac:dyDescent="0.2">
      <c r="A187" s="51" t="s">
        <v>63</v>
      </c>
      <c r="B187" s="14" t="s">
        <v>179</v>
      </c>
      <c r="C187" s="4"/>
      <c r="D187" s="4"/>
      <c r="E187" s="4"/>
      <c r="F187" s="43" t="e">
        <f t="shared" si="13"/>
        <v>#DIV/0!</v>
      </c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</row>
    <row r="188" spans="1:35" s="2" customFormat="1" ht="9.75" customHeight="1" x14ac:dyDescent="0.2">
      <c r="A188" s="51"/>
      <c r="B188" s="11" t="s">
        <v>4</v>
      </c>
      <c r="C188" s="4">
        <f>SUM(C189:C194)</f>
        <v>1000</v>
      </c>
      <c r="D188" s="4">
        <f>SUM(D189:D194)</f>
        <v>0</v>
      </c>
      <c r="E188" s="4">
        <f>SUM(E189:E194)</f>
        <v>0</v>
      </c>
      <c r="F188" s="43">
        <f t="shared" si="13"/>
        <v>0</v>
      </c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</row>
    <row r="189" spans="1:35" s="2" customFormat="1" ht="9.75" customHeight="1" x14ac:dyDescent="0.2">
      <c r="A189" s="51"/>
      <c r="B189" s="11" t="s">
        <v>3</v>
      </c>
      <c r="C189" s="5">
        <f>C197</f>
        <v>0</v>
      </c>
      <c r="D189" s="5">
        <f t="shared" ref="D189:E189" si="14">D197</f>
        <v>0</v>
      </c>
      <c r="E189" s="5">
        <f t="shared" si="14"/>
        <v>0</v>
      </c>
      <c r="F189" s="43" t="e">
        <f t="shared" si="13"/>
        <v>#DIV/0!</v>
      </c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</row>
    <row r="190" spans="1:35" s="2" customFormat="1" ht="9.75" customHeight="1" x14ac:dyDescent="0.2">
      <c r="A190" s="51"/>
      <c r="B190" s="11" t="s">
        <v>2</v>
      </c>
      <c r="C190" s="5">
        <f t="shared" ref="C190:E194" si="15">C198</f>
        <v>1000</v>
      </c>
      <c r="D190" s="5">
        <f t="shared" si="15"/>
        <v>0</v>
      </c>
      <c r="E190" s="5">
        <f t="shared" si="15"/>
        <v>0</v>
      </c>
      <c r="F190" s="43">
        <f t="shared" si="13"/>
        <v>0</v>
      </c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</row>
    <row r="191" spans="1:35" s="2" customFormat="1" ht="9.75" customHeight="1" x14ac:dyDescent="0.2">
      <c r="A191" s="51"/>
      <c r="B191" s="11" t="s">
        <v>1</v>
      </c>
      <c r="C191" s="5">
        <f t="shared" si="15"/>
        <v>0</v>
      </c>
      <c r="D191" s="5">
        <f t="shared" si="15"/>
        <v>0</v>
      </c>
      <c r="E191" s="5">
        <f t="shared" si="15"/>
        <v>0</v>
      </c>
      <c r="F191" s="43" t="e">
        <f t="shared" si="13"/>
        <v>#DIV/0!</v>
      </c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</row>
    <row r="192" spans="1:35" s="2" customFormat="1" ht="9.75" customHeight="1" x14ac:dyDescent="0.2">
      <c r="A192" s="51"/>
      <c r="B192" s="11" t="s">
        <v>0</v>
      </c>
      <c r="C192" s="5">
        <f t="shared" si="15"/>
        <v>0</v>
      </c>
      <c r="D192" s="5">
        <f t="shared" si="15"/>
        <v>0</v>
      </c>
      <c r="E192" s="5">
        <f t="shared" si="15"/>
        <v>0</v>
      </c>
      <c r="F192" s="43" t="e">
        <f t="shared" si="13"/>
        <v>#DIV/0!</v>
      </c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</row>
    <row r="193" spans="1:35" s="2" customFormat="1" ht="9.75" customHeight="1" x14ac:dyDescent="0.2">
      <c r="A193" s="51"/>
      <c r="B193" s="11" t="s">
        <v>111</v>
      </c>
      <c r="C193" s="5">
        <f t="shared" si="15"/>
        <v>0</v>
      </c>
      <c r="D193" s="5">
        <f t="shared" si="15"/>
        <v>0</v>
      </c>
      <c r="E193" s="5">
        <f t="shared" si="15"/>
        <v>0</v>
      </c>
      <c r="F193" s="43" t="e">
        <f t="shared" si="13"/>
        <v>#DIV/0!</v>
      </c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</row>
    <row r="194" spans="1:35" s="2" customFormat="1" ht="9.75" customHeight="1" x14ac:dyDescent="0.2">
      <c r="A194" s="51"/>
      <c r="B194" s="11" t="s">
        <v>104</v>
      </c>
      <c r="C194" s="5">
        <f t="shared" si="15"/>
        <v>0</v>
      </c>
      <c r="D194" s="5">
        <f t="shared" si="15"/>
        <v>0</v>
      </c>
      <c r="E194" s="5">
        <f t="shared" si="15"/>
        <v>0</v>
      </c>
      <c r="F194" s="43" t="e">
        <f t="shared" si="13"/>
        <v>#DIV/0!</v>
      </c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</row>
    <row r="195" spans="1:35" s="2" customFormat="1" ht="40.5" customHeight="1" x14ac:dyDescent="0.2">
      <c r="A195" s="51" t="s">
        <v>62</v>
      </c>
      <c r="B195" s="14" t="s">
        <v>123</v>
      </c>
      <c r="C195" s="4"/>
      <c r="D195" s="4"/>
      <c r="E195" s="4"/>
      <c r="F195" s="43" t="e">
        <f t="shared" si="13"/>
        <v>#DIV/0!</v>
      </c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</row>
    <row r="196" spans="1:35" s="2" customFormat="1" ht="9" customHeight="1" x14ac:dyDescent="0.2">
      <c r="A196" s="51"/>
      <c r="B196" s="11" t="s">
        <v>4</v>
      </c>
      <c r="C196" s="4">
        <f>SUM(C197:C202)</f>
        <v>1000</v>
      </c>
      <c r="D196" s="4">
        <f>SUM(D197:D202)</f>
        <v>0</v>
      </c>
      <c r="E196" s="4">
        <f>SUM(E197:E202)</f>
        <v>0</v>
      </c>
      <c r="F196" s="43">
        <f t="shared" si="13"/>
        <v>0</v>
      </c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</row>
    <row r="197" spans="1:35" s="2" customFormat="1" ht="9" customHeight="1" x14ac:dyDescent="0.2">
      <c r="A197" s="51"/>
      <c r="B197" s="11" t="s">
        <v>3</v>
      </c>
      <c r="C197" s="3">
        <v>0</v>
      </c>
      <c r="D197" s="3">
        <v>0</v>
      </c>
      <c r="E197" s="3">
        <v>0</v>
      </c>
      <c r="F197" s="43" t="e">
        <f t="shared" si="13"/>
        <v>#DIV/0!</v>
      </c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</row>
    <row r="198" spans="1:35" s="2" customFormat="1" ht="9" customHeight="1" x14ac:dyDescent="0.2">
      <c r="A198" s="51"/>
      <c r="B198" s="11" t="s">
        <v>2</v>
      </c>
      <c r="C198" s="5">
        <v>1000</v>
      </c>
      <c r="D198" s="5">
        <v>0</v>
      </c>
      <c r="E198" s="5">
        <v>0</v>
      </c>
      <c r="F198" s="43">
        <f t="shared" si="13"/>
        <v>0</v>
      </c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</row>
    <row r="199" spans="1:35" s="2" customFormat="1" ht="9" customHeight="1" x14ac:dyDescent="0.2">
      <c r="A199" s="51"/>
      <c r="B199" s="11" t="s">
        <v>1</v>
      </c>
      <c r="C199" s="5">
        <v>0</v>
      </c>
      <c r="D199" s="5">
        <v>0</v>
      </c>
      <c r="E199" s="5">
        <v>0</v>
      </c>
      <c r="F199" s="43" t="e">
        <f t="shared" si="13"/>
        <v>#DIV/0!</v>
      </c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</row>
    <row r="200" spans="1:35" s="2" customFormat="1" ht="9" customHeight="1" x14ac:dyDescent="0.2">
      <c r="A200" s="51"/>
      <c r="B200" s="11" t="s">
        <v>0</v>
      </c>
      <c r="C200" s="5">
        <v>0</v>
      </c>
      <c r="D200" s="5">
        <v>0</v>
      </c>
      <c r="E200" s="5">
        <v>0</v>
      </c>
      <c r="F200" s="43" t="e">
        <f t="shared" si="13"/>
        <v>#DIV/0!</v>
      </c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</row>
    <row r="201" spans="1:35" s="2" customFormat="1" ht="9" customHeight="1" x14ac:dyDescent="0.2">
      <c r="A201" s="51"/>
      <c r="B201" s="11" t="s">
        <v>111</v>
      </c>
      <c r="C201" s="5">
        <v>0</v>
      </c>
      <c r="D201" s="5">
        <v>0</v>
      </c>
      <c r="E201" s="5">
        <v>0</v>
      </c>
      <c r="F201" s="43" t="e">
        <f t="shared" si="13"/>
        <v>#DIV/0!</v>
      </c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</row>
    <row r="202" spans="1:35" s="2" customFormat="1" ht="9" customHeight="1" x14ac:dyDescent="0.2">
      <c r="A202" s="51"/>
      <c r="B202" s="11" t="s">
        <v>104</v>
      </c>
      <c r="C202" s="5">
        <v>0</v>
      </c>
      <c r="D202" s="5">
        <v>0</v>
      </c>
      <c r="E202" s="5">
        <v>0</v>
      </c>
      <c r="F202" s="43" t="e">
        <f t="shared" si="13"/>
        <v>#DIV/0!</v>
      </c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</row>
    <row r="203" spans="1:35" s="2" customFormat="1" ht="9" customHeight="1" x14ac:dyDescent="0.2">
      <c r="A203" s="51"/>
      <c r="B203" s="11" t="s">
        <v>114</v>
      </c>
      <c r="C203" s="5">
        <f>C197+C198</f>
        <v>1000</v>
      </c>
      <c r="D203" s="5">
        <f>D197+D198</f>
        <v>0</v>
      </c>
      <c r="E203" s="5">
        <f>E197+E198</f>
        <v>0</v>
      </c>
      <c r="F203" s="43">
        <f t="shared" si="13"/>
        <v>0</v>
      </c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</row>
    <row r="204" spans="1:35" s="2" customFormat="1" ht="21.75" customHeight="1" x14ac:dyDescent="0.2">
      <c r="A204" s="51" t="s">
        <v>59</v>
      </c>
      <c r="B204" s="14" t="s">
        <v>178</v>
      </c>
      <c r="C204" s="4"/>
      <c r="D204" s="4"/>
      <c r="E204" s="4"/>
      <c r="F204" s="43" t="e">
        <f t="shared" si="13"/>
        <v>#DIV/0!</v>
      </c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</row>
    <row r="205" spans="1:35" s="2" customFormat="1" ht="9" customHeight="1" x14ac:dyDescent="0.2">
      <c r="A205" s="51"/>
      <c r="B205" s="11" t="s">
        <v>4</v>
      </c>
      <c r="C205" s="4">
        <f>SUM(C206:C211)</f>
        <v>30608</v>
      </c>
      <c r="D205" s="4">
        <f>SUM(D206:D211)</f>
        <v>2964.6</v>
      </c>
      <c r="E205" s="4">
        <f>SUM(E206:E211)</f>
        <v>2964.6</v>
      </c>
      <c r="F205" s="43">
        <f t="shared" si="13"/>
        <v>9.6857030841610028E-2</v>
      </c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</row>
    <row r="206" spans="1:35" s="2" customFormat="1" ht="9" customHeight="1" x14ac:dyDescent="0.2">
      <c r="A206" s="51"/>
      <c r="B206" s="11" t="s">
        <v>3</v>
      </c>
      <c r="C206" s="5">
        <v>0</v>
      </c>
      <c r="D206" s="5">
        <v>0</v>
      </c>
      <c r="E206" s="5">
        <v>0</v>
      </c>
      <c r="F206" s="43" t="e">
        <f t="shared" ref="F206:F269" si="16">E206/C206</f>
        <v>#DIV/0!</v>
      </c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</row>
    <row r="207" spans="1:35" s="2" customFormat="1" ht="9" customHeight="1" x14ac:dyDescent="0.2">
      <c r="A207" s="51"/>
      <c r="B207" s="11" t="s">
        <v>2</v>
      </c>
      <c r="C207" s="5">
        <v>30608</v>
      </c>
      <c r="D207" s="5">
        <v>2964.6</v>
      </c>
      <c r="E207" s="5">
        <v>2964.6</v>
      </c>
      <c r="F207" s="43">
        <f t="shared" si="16"/>
        <v>9.6857030841610028E-2</v>
      </c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</row>
    <row r="208" spans="1:35" s="2" customFormat="1" ht="9" customHeight="1" x14ac:dyDescent="0.2">
      <c r="A208" s="51"/>
      <c r="B208" s="11" t="s">
        <v>1</v>
      </c>
      <c r="C208" s="5">
        <v>0</v>
      </c>
      <c r="D208" s="5">
        <v>0</v>
      </c>
      <c r="E208" s="5">
        <v>0</v>
      </c>
      <c r="F208" s="43" t="e">
        <f t="shared" si="16"/>
        <v>#DIV/0!</v>
      </c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</row>
    <row r="209" spans="1:35" s="2" customFormat="1" ht="9" customHeight="1" x14ac:dyDescent="0.2">
      <c r="A209" s="51"/>
      <c r="B209" s="11" t="s">
        <v>0</v>
      </c>
      <c r="C209" s="5">
        <v>0</v>
      </c>
      <c r="D209" s="5">
        <v>0</v>
      </c>
      <c r="E209" s="5">
        <v>0</v>
      </c>
      <c r="F209" s="43" t="e">
        <f t="shared" si="16"/>
        <v>#DIV/0!</v>
      </c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</row>
    <row r="210" spans="1:35" s="2" customFormat="1" ht="9" customHeight="1" x14ac:dyDescent="0.2">
      <c r="A210" s="51"/>
      <c r="B210" s="11" t="s">
        <v>111</v>
      </c>
      <c r="C210" s="5">
        <v>0</v>
      </c>
      <c r="D210" s="5">
        <v>0</v>
      </c>
      <c r="E210" s="5">
        <v>0</v>
      </c>
      <c r="F210" s="43" t="e">
        <f t="shared" si="16"/>
        <v>#DIV/0!</v>
      </c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</row>
    <row r="211" spans="1:35" s="2" customFormat="1" ht="9" customHeight="1" x14ac:dyDescent="0.2">
      <c r="A211" s="51"/>
      <c r="B211" s="11" t="s">
        <v>104</v>
      </c>
      <c r="C211" s="5">
        <v>0</v>
      </c>
      <c r="D211" s="5">
        <v>0</v>
      </c>
      <c r="E211" s="5">
        <v>0</v>
      </c>
      <c r="F211" s="43" t="e">
        <f t="shared" si="16"/>
        <v>#DIV/0!</v>
      </c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</row>
    <row r="212" spans="1:35" s="2" customFormat="1" ht="19.5" x14ac:dyDescent="0.2">
      <c r="A212" s="51" t="s">
        <v>215</v>
      </c>
      <c r="B212" s="14" t="s">
        <v>217</v>
      </c>
      <c r="C212" s="4"/>
      <c r="D212" s="4"/>
      <c r="E212" s="4"/>
      <c r="F212" s="43" t="e">
        <f t="shared" si="16"/>
        <v>#DIV/0!</v>
      </c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</row>
    <row r="213" spans="1:35" s="2" customFormat="1" ht="9" customHeight="1" x14ac:dyDescent="0.2">
      <c r="A213" s="51"/>
      <c r="B213" s="11" t="s">
        <v>4</v>
      </c>
      <c r="C213" s="4">
        <f t="shared" ref="C213:E213" si="17">SUM(C214:C219)</f>
        <v>199064.4</v>
      </c>
      <c r="D213" s="4">
        <f t="shared" si="17"/>
        <v>0</v>
      </c>
      <c r="E213" s="4">
        <f t="shared" si="17"/>
        <v>0</v>
      </c>
      <c r="F213" s="43">
        <f t="shared" si="16"/>
        <v>0</v>
      </c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</row>
    <row r="214" spans="1:35" s="2" customFormat="1" ht="9" customHeight="1" x14ac:dyDescent="0.2">
      <c r="A214" s="51"/>
      <c r="B214" s="11" t="s">
        <v>3</v>
      </c>
      <c r="C214" s="5">
        <f>C222</f>
        <v>132094.39999999999</v>
      </c>
      <c r="D214" s="5">
        <f t="shared" ref="D214:E214" si="18">D222</f>
        <v>0</v>
      </c>
      <c r="E214" s="5">
        <f t="shared" si="18"/>
        <v>0</v>
      </c>
      <c r="F214" s="43">
        <f t="shared" si="16"/>
        <v>0</v>
      </c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</row>
    <row r="215" spans="1:35" s="2" customFormat="1" ht="9" customHeight="1" x14ac:dyDescent="0.2">
      <c r="A215" s="51"/>
      <c r="B215" s="11" t="s">
        <v>2</v>
      </c>
      <c r="C215" s="5">
        <f t="shared" ref="C215:E219" si="19">C223</f>
        <v>66970</v>
      </c>
      <c r="D215" s="5">
        <f t="shared" si="19"/>
        <v>0</v>
      </c>
      <c r="E215" s="5">
        <f t="shared" si="19"/>
        <v>0</v>
      </c>
      <c r="F215" s="43">
        <f t="shared" si="16"/>
        <v>0</v>
      </c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</row>
    <row r="216" spans="1:35" s="2" customFormat="1" ht="9" customHeight="1" x14ac:dyDescent="0.2">
      <c r="A216" s="51"/>
      <c r="B216" s="11" t="s">
        <v>1</v>
      </c>
      <c r="C216" s="5">
        <f t="shared" si="19"/>
        <v>0</v>
      </c>
      <c r="D216" s="5">
        <f t="shared" si="19"/>
        <v>0</v>
      </c>
      <c r="E216" s="5">
        <f t="shared" si="19"/>
        <v>0</v>
      </c>
      <c r="F216" s="43" t="e">
        <f t="shared" si="16"/>
        <v>#DIV/0!</v>
      </c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</row>
    <row r="217" spans="1:35" s="2" customFormat="1" ht="9" customHeight="1" x14ac:dyDescent="0.2">
      <c r="A217" s="51"/>
      <c r="B217" s="11" t="s">
        <v>0</v>
      </c>
      <c r="C217" s="5">
        <f t="shared" si="19"/>
        <v>0</v>
      </c>
      <c r="D217" s="5">
        <f t="shared" si="19"/>
        <v>0</v>
      </c>
      <c r="E217" s="5">
        <f t="shared" si="19"/>
        <v>0</v>
      </c>
      <c r="F217" s="43" t="e">
        <f t="shared" si="16"/>
        <v>#DIV/0!</v>
      </c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</row>
    <row r="218" spans="1:35" s="2" customFormat="1" ht="9" customHeight="1" x14ac:dyDescent="0.2">
      <c r="A218" s="51"/>
      <c r="B218" s="11" t="s">
        <v>111</v>
      </c>
      <c r="C218" s="5">
        <f t="shared" si="19"/>
        <v>0</v>
      </c>
      <c r="D218" s="5">
        <f t="shared" si="19"/>
        <v>0</v>
      </c>
      <c r="E218" s="5">
        <f t="shared" si="19"/>
        <v>0</v>
      </c>
      <c r="F218" s="43" t="e">
        <f t="shared" si="16"/>
        <v>#DIV/0!</v>
      </c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</row>
    <row r="219" spans="1:35" s="2" customFormat="1" ht="9" customHeight="1" x14ac:dyDescent="0.2">
      <c r="A219" s="51"/>
      <c r="B219" s="11" t="s">
        <v>104</v>
      </c>
      <c r="C219" s="5">
        <f t="shared" si="19"/>
        <v>0</v>
      </c>
      <c r="D219" s="5">
        <f t="shared" si="19"/>
        <v>0</v>
      </c>
      <c r="E219" s="5">
        <f t="shared" si="19"/>
        <v>0</v>
      </c>
      <c r="F219" s="43" t="e">
        <f t="shared" si="16"/>
        <v>#DIV/0!</v>
      </c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</row>
    <row r="220" spans="1:35" s="2" customFormat="1" ht="29.25" x14ac:dyDescent="0.2">
      <c r="A220" s="53" t="s">
        <v>216</v>
      </c>
      <c r="B220" s="14" t="s">
        <v>125</v>
      </c>
      <c r="C220" s="4"/>
      <c r="D220" s="4"/>
      <c r="E220" s="4"/>
      <c r="F220" s="43" t="e">
        <f t="shared" si="16"/>
        <v>#DIV/0!</v>
      </c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</row>
    <row r="221" spans="1:35" s="2" customFormat="1" ht="9" customHeight="1" x14ac:dyDescent="0.2">
      <c r="A221" s="54"/>
      <c r="B221" s="11" t="s">
        <v>4</v>
      </c>
      <c r="C221" s="4">
        <f t="shared" ref="C221:E221" si="20">SUM(C222:C227)</f>
        <v>199064.4</v>
      </c>
      <c r="D221" s="4">
        <f t="shared" si="20"/>
        <v>0</v>
      </c>
      <c r="E221" s="4">
        <f t="shared" si="20"/>
        <v>0</v>
      </c>
      <c r="F221" s="43">
        <f t="shared" si="16"/>
        <v>0</v>
      </c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</row>
    <row r="222" spans="1:35" s="2" customFormat="1" ht="9" customHeight="1" x14ac:dyDescent="0.2">
      <c r="A222" s="54"/>
      <c r="B222" s="11" t="s">
        <v>3</v>
      </c>
      <c r="C222" s="5">
        <v>132094.39999999999</v>
      </c>
      <c r="D222" s="5">
        <v>0</v>
      </c>
      <c r="E222" s="5">
        <v>0</v>
      </c>
      <c r="F222" s="43">
        <f t="shared" si="16"/>
        <v>0</v>
      </c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</row>
    <row r="223" spans="1:35" s="2" customFormat="1" ht="9" customHeight="1" x14ac:dyDescent="0.2">
      <c r="A223" s="54"/>
      <c r="B223" s="11" t="s">
        <v>2</v>
      </c>
      <c r="C223" s="5">
        <f>38000+28970</f>
        <v>66970</v>
      </c>
      <c r="D223" s="5">
        <v>0</v>
      </c>
      <c r="E223" s="5">
        <v>0</v>
      </c>
      <c r="F223" s="43">
        <f t="shared" si="16"/>
        <v>0</v>
      </c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</row>
    <row r="224" spans="1:35" s="2" customFormat="1" ht="9" customHeight="1" x14ac:dyDescent="0.2">
      <c r="A224" s="54"/>
      <c r="B224" s="11" t="s">
        <v>1</v>
      </c>
      <c r="C224" s="5">
        <v>0</v>
      </c>
      <c r="D224" s="5">
        <v>0</v>
      </c>
      <c r="E224" s="5">
        <v>0</v>
      </c>
      <c r="F224" s="43" t="e">
        <f t="shared" si="16"/>
        <v>#DIV/0!</v>
      </c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</row>
    <row r="225" spans="1:35" s="2" customFormat="1" ht="9" customHeight="1" x14ac:dyDescent="0.2">
      <c r="A225" s="54"/>
      <c r="B225" s="11" t="s">
        <v>0</v>
      </c>
      <c r="C225" s="5">
        <v>0</v>
      </c>
      <c r="D225" s="5">
        <v>0</v>
      </c>
      <c r="E225" s="5">
        <v>0</v>
      </c>
      <c r="F225" s="43" t="e">
        <f t="shared" si="16"/>
        <v>#DIV/0!</v>
      </c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</row>
    <row r="226" spans="1:35" s="2" customFormat="1" ht="9" customHeight="1" x14ac:dyDescent="0.2">
      <c r="A226" s="54"/>
      <c r="B226" s="11" t="s">
        <v>111</v>
      </c>
      <c r="C226" s="5">
        <v>0</v>
      </c>
      <c r="D226" s="5">
        <v>0</v>
      </c>
      <c r="E226" s="5">
        <v>0</v>
      </c>
      <c r="F226" s="43" t="e">
        <f t="shared" si="16"/>
        <v>#DIV/0!</v>
      </c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</row>
    <row r="227" spans="1:35" s="2" customFormat="1" ht="9" customHeight="1" x14ac:dyDescent="0.2">
      <c r="A227" s="54"/>
      <c r="B227" s="11" t="s">
        <v>104</v>
      </c>
      <c r="C227" s="5">
        <v>0</v>
      </c>
      <c r="D227" s="5">
        <v>0</v>
      </c>
      <c r="E227" s="5">
        <v>0</v>
      </c>
      <c r="F227" s="43" t="e">
        <f t="shared" si="16"/>
        <v>#DIV/0!</v>
      </c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</row>
    <row r="228" spans="1:35" s="2" customFormat="1" ht="9" customHeight="1" x14ac:dyDescent="0.2">
      <c r="A228" s="55"/>
      <c r="B228" s="11" t="s">
        <v>113</v>
      </c>
      <c r="C228" s="5">
        <f>C223</f>
        <v>66970</v>
      </c>
      <c r="D228" s="5">
        <f t="shared" ref="D228:E228" si="21">D223</f>
        <v>0</v>
      </c>
      <c r="E228" s="5">
        <f t="shared" si="21"/>
        <v>0</v>
      </c>
      <c r="F228" s="43">
        <f t="shared" si="16"/>
        <v>0</v>
      </c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</row>
    <row r="229" spans="1:35" s="2" customFormat="1" ht="10.5" customHeight="1" x14ac:dyDescent="0.2">
      <c r="A229" s="61" t="s">
        <v>58</v>
      </c>
      <c r="B229" s="61"/>
      <c r="C229" s="61"/>
      <c r="D229" s="61"/>
      <c r="E229" s="61"/>
      <c r="F229" s="43" t="e">
        <f t="shared" si="16"/>
        <v>#DIV/0!</v>
      </c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</row>
    <row r="230" spans="1:35" s="2" customFormat="1" ht="9.75" customHeight="1" x14ac:dyDescent="0.2">
      <c r="A230" s="62"/>
      <c r="B230" s="11" t="s">
        <v>112</v>
      </c>
      <c r="C230" s="25">
        <f>SUM(C231:C236)</f>
        <v>58500</v>
      </c>
      <c r="D230" s="25">
        <f>SUM(D231:D236)</f>
        <v>0</v>
      </c>
      <c r="E230" s="25">
        <f>SUM(E231:E236)</f>
        <v>0</v>
      </c>
      <c r="F230" s="43">
        <f t="shared" si="16"/>
        <v>0</v>
      </c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</row>
    <row r="231" spans="1:35" s="2" customFormat="1" ht="9.75" customHeight="1" x14ac:dyDescent="0.2">
      <c r="A231" s="62"/>
      <c r="B231" s="11" t="s">
        <v>3</v>
      </c>
      <c r="C231" s="25">
        <f t="shared" ref="C231:E236" si="22">C239+C283</f>
        <v>0</v>
      </c>
      <c r="D231" s="25">
        <f t="shared" si="22"/>
        <v>0</v>
      </c>
      <c r="E231" s="25">
        <f t="shared" si="22"/>
        <v>0</v>
      </c>
      <c r="F231" s="43" t="e">
        <f t="shared" si="16"/>
        <v>#DIV/0!</v>
      </c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</row>
    <row r="232" spans="1:35" s="2" customFormat="1" ht="9.75" customHeight="1" x14ac:dyDescent="0.2">
      <c r="A232" s="62"/>
      <c r="B232" s="11" t="s">
        <v>2</v>
      </c>
      <c r="C232" s="25">
        <f t="shared" si="22"/>
        <v>58500</v>
      </c>
      <c r="D232" s="25">
        <f t="shared" si="22"/>
        <v>0</v>
      </c>
      <c r="E232" s="25">
        <f t="shared" si="22"/>
        <v>0</v>
      </c>
      <c r="F232" s="43">
        <f t="shared" si="16"/>
        <v>0</v>
      </c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</row>
    <row r="233" spans="1:35" s="2" customFormat="1" ht="9.75" customHeight="1" x14ac:dyDescent="0.2">
      <c r="A233" s="62"/>
      <c r="B233" s="11" t="s">
        <v>1</v>
      </c>
      <c r="C233" s="25">
        <f t="shared" si="22"/>
        <v>0</v>
      </c>
      <c r="D233" s="25">
        <f t="shared" si="22"/>
        <v>0</v>
      </c>
      <c r="E233" s="25">
        <f t="shared" si="22"/>
        <v>0</v>
      </c>
      <c r="F233" s="43" t="e">
        <f t="shared" si="16"/>
        <v>#DIV/0!</v>
      </c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</row>
    <row r="234" spans="1:35" s="2" customFormat="1" ht="9.75" customHeight="1" x14ac:dyDescent="0.2">
      <c r="A234" s="62"/>
      <c r="B234" s="11" t="s">
        <v>0</v>
      </c>
      <c r="C234" s="25">
        <f t="shared" si="22"/>
        <v>0</v>
      </c>
      <c r="D234" s="25">
        <f t="shared" si="22"/>
        <v>0</v>
      </c>
      <c r="E234" s="25">
        <f t="shared" si="22"/>
        <v>0</v>
      </c>
      <c r="F234" s="43" t="e">
        <f t="shared" si="16"/>
        <v>#DIV/0!</v>
      </c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</row>
    <row r="235" spans="1:35" s="2" customFormat="1" ht="9.75" customHeight="1" x14ac:dyDescent="0.2">
      <c r="A235" s="62"/>
      <c r="B235" s="11" t="s">
        <v>111</v>
      </c>
      <c r="C235" s="25">
        <f t="shared" si="22"/>
        <v>0</v>
      </c>
      <c r="D235" s="25">
        <f t="shared" si="22"/>
        <v>0</v>
      </c>
      <c r="E235" s="25">
        <f t="shared" si="22"/>
        <v>0</v>
      </c>
      <c r="F235" s="43" t="e">
        <f t="shared" si="16"/>
        <v>#DIV/0!</v>
      </c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</row>
    <row r="236" spans="1:35" s="2" customFormat="1" ht="9.75" customHeight="1" x14ac:dyDescent="0.2">
      <c r="A236" s="62"/>
      <c r="B236" s="11" t="s">
        <v>104</v>
      </c>
      <c r="C236" s="25">
        <f t="shared" si="22"/>
        <v>0</v>
      </c>
      <c r="D236" s="25">
        <f t="shared" si="22"/>
        <v>0</v>
      </c>
      <c r="E236" s="25">
        <f t="shared" si="22"/>
        <v>0</v>
      </c>
      <c r="F236" s="43" t="e">
        <f t="shared" si="16"/>
        <v>#DIV/0!</v>
      </c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</row>
    <row r="237" spans="1:35" s="2" customFormat="1" ht="30" customHeight="1" x14ac:dyDescent="0.2">
      <c r="A237" s="51" t="s">
        <v>57</v>
      </c>
      <c r="B237" s="12" t="s">
        <v>177</v>
      </c>
      <c r="C237" s="4"/>
      <c r="D237" s="4"/>
      <c r="E237" s="4"/>
      <c r="F237" s="43" t="e">
        <f t="shared" si="16"/>
        <v>#DIV/0!</v>
      </c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</row>
    <row r="238" spans="1:35" s="2" customFormat="1" ht="9.75" customHeight="1" x14ac:dyDescent="0.2">
      <c r="A238" s="51"/>
      <c r="B238" s="11" t="s">
        <v>4</v>
      </c>
      <c r="C238" s="4">
        <f>SUM(C239:C244)</f>
        <v>54200</v>
      </c>
      <c r="D238" s="4">
        <f>SUM(D239:D244)</f>
        <v>0</v>
      </c>
      <c r="E238" s="4">
        <f>SUM(E239:E244)</f>
        <v>0</v>
      </c>
      <c r="F238" s="43">
        <f t="shared" si="16"/>
        <v>0</v>
      </c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</row>
    <row r="239" spans="1:35" s="2" customFormat="1" ht="9.75" customHeight="1" x14ac:dyDescent="0.2">
      <c r="A239" s="51"/>
      <c r="B239" s="11" t="s">
        <v>3</v>
      </c>
      <c r="C239" s="4">
        <f>C247+C256+C265+C274</f>
        <v>0</v>
      </c>
      <c r="D239" s="4">
        <f t="shared" ref="D239:E239" si="23">D247+D256+D265+D274</f>
        <v>0</v>
      </c>
      <c r="E239" s="4">
        <f t="shared" si="23"/>
        <v>0</v>
      </c>
      <c r="F239" s="43" t="e">
        <f t="shared" si="16"/>
        <v>#DIV/0!</v>
      </c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</row>
    <row r="240" spans="1:35" s="2" customFormat="1" ht="9.75" customHeight="1" x14ac:dyDescent="0.2">
      <c r="A240" s="51"/>
      <c r="B240" s="11" t="s">
        <v>2</v>
      </c>
      <c r="C240" s="4">
        <f t="shared" ref="C240:E244" si="24">C248+C257+C266+C275</f>
        <v>54200</v>
      </c>
      <c r="D240" s="4">
        <f t="shared" si="24"/>
        <v>0</v>
      </c>
      <c r="E240" s="4">
        <f t="shared" si="24"/>
        <v>0</v>
      </c>
      <c r="F240" s="43">
        <f t="shared" si="16"/>
        <v>0</v>
      </c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</row>
    <row r="241" spans="1:35" s="2" customFormat="1" ht="9.75" customHeight="1" x14ac:dyDescent="0.2">
      <c r="A241" s="51"/>
      <c r="B241" s="11" t="s">
        <v>1</v>
      </c>
      <c r="C241" s="4">
        <f t="shared" si="24"/>
        <v>0</v>
      </c>
      <c r="D241" s="4">
        <f t="shared" si="24"/>
        <v>0</v>
      </c>
      <c r="E241" s="4">
        <f t="shared" si="24"/>
        <v>0</v>
      </c>
      <c r="F241" s="43" t="e">
        <f t="shared" si="16"/>
        <v>#DIV/0!</v>
      </c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</row>
    <row r="242" spans="1:35" s="2" customFormat="1" ht="9.75" customHeight="1" x14ac:dyDescent="0.2">
      <c r="A242" s="51"/>
      <c r="B242" s="11" t="s">
        <v>0</v>
      </c>
      <c r="C242" s="4">
        <f t="shared" si="24"/>
        <v>0</v>
      </c>
      <c r="D242" s="4">
        <f t="shared" si="24"/>
        <v>0</v>
      </c>
      <c r="E242" s="4">
        <f t="shared" si="24"/>
        <v>0</v>
      </c>
      <c r="F242" s="43" t="e">
        <f t="shared" si="16"/>
        <v>#DIV/0!</v>
      </c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</row>
    <row r="243" spans="1:35" s="2" customFormat="1" ht="9.75" customHeight="1" x14ac:dyDescent="0.2">
      <c r="A243" s="51"/>
      <c r="B243" s="11" t="s">
        <v>111</v>
      </c>
      <c r="C243" s="4">
        <f t="shared" si="24"/>
        <v>0</v>
      </c>
      <c r="D243" s="4">
        <f t="shared" si="24"/>
        <v>0</v>
      </c>
      <c r="E243" s="4">
        <f t="shared" si="24"/>
        <v>0</v>
      </c>
      <c r="F243" s="43" t="e">
        <f t="shared" si="16"/>
        <v>#DIV/0!</v>
      </c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</row>
    <row r="244" spans="1:35" s="2" customFormat="1" ht="9.75" customHeight="1" x14ac:dyDescent="0.2">
      <c r="A244" s="51"/>
      <c r="B244" s="11" t="s">
        <v>104</v>
      </c>
      <c r="C244" s="4">
        <f t="shared" si="24"/>
        <v>0</v>
      </c>
      <c r="D244" s="4">
        <f t="shared" si="24"/>
        <v>0</v>
      </c>
      <c r="E244" s="4">
        <f t="shared" si="24"/>
        <v>0</v>
      </c>
      <c r="F244" s="43" t="e">
        <f t="shared" si="16"/>
        <v>#DIV/0!</v>
      </c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</row>
    <row r="245" spans="1:35" s="6" customFormat="1" ht="23.25" customHeight="1" x14ac:dyDescent="0.2">
      <c r="A245" s="53" t="s">
        <v>56</v>
      </c>
      <c r="B245" s="14" t="s">
        <v>132</v>
      </c>
      <c r="C245" s="4"/>
      <c r="D245" s="4"/>
      <c r="E245" s="4"/>
      <c r="F245" s="43" t="e">
        <f t="shared" si="16"/>
        <v>#DIV/0!</v>
      </c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</row>
    <row r="246" spans="1:35" s="6" customFormat="1" ht="11.25" customHeight="1" x14ac:dyDescent="0.2">
      <c r="A246" s="54"/>
      <c r="B246" s="11" t="s">
        <v>4</v>
      </c>
      <c r="C246" s="4">
        <f>SUM(C247:C252)</f>
        <v>33000</v>
      </c>
      <c r="D246" s="4">
        <f>SUM(D247:D252)</f>
        <v>0</v>
      </c>
      <c r="E246" s="4">
        <f>SUM(E247:E252)</f>
        <v>0</v>
      </c>
      <c r="F246" s="43">
        <f t="shared" si="16"/>
        <v>0</v>
      </c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</row>
    <row r="247" spans="1:35" s="6" customFormat="1" ht="11.25" customHeight="1" x14ac:dyDescent="0.2">
      <c r="A247" s="54"/>
      <c r="B247" s="11" t="s">
        <v>3</v>
      </c>
      <c r="C247" s="5">
        <v>0</v>
      </c>
      <c r="D247" s="5">
        <v>0</v>
      </c>
      <c r="E247" s="5">
        <v>0</v>
      </c>
      <c r="F247" s="43" t="e">
        <f t="shared" si="16"/>
        <v>#DIV/0!</v>
      </c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</row>
    <row r="248" spans="1:35" s="6" customFormat="1" ht="11.25" customHeight="1" x14ac:dyDescent="0.2">
      <c r="A248" s="54"/>
      <c r="B248" s="11" t="s">
        <v>2</v>
      </c>
      <c r="C248" s="5">
        <v>33000</v>
      </c>
      <c r="D248" s="5">
        <v>0</v>
      </c>
      <c r="E248" s="5">
        <v>0</v>
      </c>
      <c r="F248" s="43">
        <f t="shared" si="16"/>
        <v>0</v>
      </c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</row>
    <row r="249" spans="1:35" s="6" customFormat="1" ht="11.25" customHeight="1" x14ac:dyDescent="0.2">
      <c r="A249" s="54"/>
      <c r="B249" s="11" t="s">
        <v>1</v>
      </c>
      <c r="C249" s="5">
        <v>0</v>
      </c>
      <c r="D249" s="5">
        <v>0</v>
      </c>
      <c r="E249" s="5">
        <v>0</v>
      </c>
      <c r="F249" s="43" t="e">
        <f t="shared" si="16"/>
        <v>#DIV/0!</v>
      </c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</row>
    <row r="250" spans="1:35" s="6" customFormat="1" ht="11.25" customHeight="1" x14ac:dyDescent="0.2">
      <c r="A250" s="54"/>
      <c r="B250" s="11" t="s">
        <v>0</v>
      </c>
      <c r="C250" s="5">
        <v>0</v>
      </c>
      <c r="D250" s="5">
        <v>0</v>
      </c>
      <c r="E250" s="5">
        <v>0</v>
      </c>
      <c r="F250" s="43" t="e">
        <f t="shared" si="16"/>
        <v>#DIV/0!</v>
      </c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</row>
    <row r="251" spans="1:35" s="6" customFormat="1" ht="11.25" customHeight="1" x14ac:dyDescent="0.2">
      <c r="A251" s="54"/>
      <c r="B251" s="11" t="s">
        <v>111</v>
      </c>
      <c r="C251" s="5">
        <v>0</v>
      </c>
      <c r="D251" s="5">
        <v>0</v>
      </c>
      <c r="E251" s="5">
        <v>0</v>
      </c>
      <c r="F251" s="43" t="e">
        <f t="shared" si="16"/>
        <v>#DIV/0!</v>
      </c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</row>
    <row r="252" spans="1:35" s="6" customFormat="1" ht="11.25" customHeight="1" x14ac:dyDescent="0.2">
      <c r="A252" s="54"/>
      <c r="B252" s="11" t="s">
        <v>104</v>
      </c>
      <c r="C252" s="5">
        <v>0</v>
      </c>
      <c r="D252" s="5">
        <v>0</v>
      </c>
      <c r="E252" s="5">
        <v>0</v>
      </c>
      <c r="F252" s="43" t="e">
        <f t="shared" si="16"/>
        <v>#DIV/0!</v>
      </c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</row>
    <row r="253" spans="1:35" s="6" customFormat="1" ht="11.25" customHeight="1" x14ac:dyDescent="0.2">
      <c r="A253" s="54"/>
      <c r="B253" s="11" t="s">
        <v>113</v>
      </c>
      <c r="C253" s="5">
        <f>C248</f>
        <v>33000</v>
      </c>
      <c r="D253" s="5">
        <f>D248</f>
        <v>0</v>
      </c>
      <c r="E253" s="5">
        <f>E248</f>
        <v>0</v>
      </c>
      <c r="F253" s="43">
        <f t="shared" si="16"/>
        <v>0</v>
      </c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</row>
    <row r="254" spans="1:35" s="6" customFormat="1" ht="19.5" customHeight="1" x14ac:dyDescent="0.2">
      <c r="A254" s="53" t="s">
        <v>55</v>
      </c>
      <c r="B254" s="14" t="s">
        <v>229</v>
      </c>
      <c r="C254" s="4"/>
      <c r="D254" s="4"/>
      <c r="E254" s="4"/>
      <c r="F254" s="43" t="e">
        <f t="shared" si="16"/>
        <v>#DIV/0!</v>
      </c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</row>
    <row r="255" spans="1:35" s="6" customFormat="1" ht="10.5" customHeight="1" x14ac:dyDescent="0.2">
      <c r="A255" s="54"/>
      <c r="B255" s="11" t="s">
        <v>4</v>
      </c>
      <c r="C255" s="4">
        <f>SUM(C256:C261)</f>
        <v>200</v>
      </c>
      <c r="D255" s="4">
        <f>SUM(D256:D261)</f>
        <v>0</v>
      </c>
      <c r="E255" s="4">
        <f>SUM(E256:E261)</f>
        <v>0</v>
      </c>
      <c r="F255" s="43">
        <f t="shared" si="16"/>
        <v>0</v>
      </c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</row>
    <row r="256" spans="1:35" s="6" customFormat="1" ht="10.5" customHeight="1" x14ac:dyDescent="0.2">
      <c r="A256" s="54"/>
      <c r="B256" s="11" t="s">
        <v>3</v>
      </c>
      <c r="C256" s="5">
        <v>0</v>
      </c>
      <c r="D256" s="5">
        <v>0</v>
      </c>
      <c r="E256" s="5">
        <v>0</v>
      </c>
      <c r="F256" s="43" t="e">
        <f t="shared" si="16"/>
        <v>#DIV/0!</v>
      </c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</row>
    <row r="257" spans="1:35" s="6" customFormat="1" ht="10.5" customHeight="1" x14ac:dyDescent="0.2">
      <c r="A257" s="54"/>
      <c r="B257" s="11" t="s">
        <v>2</v>
      </c>
      <c r="C257" s="5">
        <v>200</v>
      </c>
      <c r="D257" s="5">
        <v>0</v>
      </c>
      <c r="E257" s="5">
        <v>0</v>
      </c>
      <c r="F257" s="43">
        <f t="shared" si="16"/>
        <v>0</v>
      </c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</row>
    <row r="258" spans="1:35" s="6" customFormat="1" ht="10.5" customHeight="1" x14ac:dyDescent="0.2">
      <c r="A258" s="54"/>
      <c r="B258" s="11" t="s">
        <v>1</v>
      </c>
      <c r="C258" s="5">
        <v>0</v>
      </c>
      <c r="D258" s="5">
        <v>0</v>
      </c>
      <c r="E258" s="5">
        <v>0</v>
      </c>
      <c r="F258" s="43" t="e">
        <f t="shared" si="16"/>
        <v>#DIV/0!</v>
      </c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</row>
    <row r="259" spans="1:35" s="6" customFormat="1" ht="10.5" customHeight="1" x14ac:dyDescent="0.2">
      <c r="A259" s="54"/>
      <c r="B259" s="11" t="s">
        <v>0</v>
      </c>
      <c r="C259" s="5">
        <v>0</v>
      </c>
      <c r="D259" s="5">
        <v>0</v>
      </c>
      <c r="E259" s="5">
        <v>0</v>
      </c>
      <c r="F259" s="43" t="e">
        <f t="shared" si="16"/>
        <v>#DIV/0!</v>
      </c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</row>
    <row r="260" spans="1:35" s="6" customFormat="1" ht="10.5" customHeight="1" x14ac:dyDescent="0.2">
      <c r="A260" s="54"/>
      <c r="B260" s="11" t="s">
        <v>111</v>
      </c>
      <c r="C260" s="5">
        <v>0</v>
      </c>
      <c r="D260" s="5">
        <v>0</v>
      </c>
      <c r="E260" s="5">
        <v>0</v>
      </c>
      <c r="F260" s="43" t="e">
        <f t="shared" si="16"/>
        <v>#DIV/0!</v>
      </c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</row>
    <row r="261" spans="1:35" s="6" customFormat="1" ht="10.5" customHeight="1" x14ac:dyDescent="0.2">
      <c r="A261" s="54"/>
      <c r="B261" s="11" t="s">
        <v>104</v>
      </c>
      <c r="C261" s="5">
        <v>0</v>
      </c>
      <c r="D261" s="5">
        <v>0</v>
      </c>
      <c r="E261" s="5">
        <v>0</v>
      </c>
      <c r="F261" s="43" t="e">
        <f t="shared" si="16"/>
        <v>#DIV/0!</v>
      </c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</row>
    <row r="262" spans="1:35" s="6" customFormat="1" ht="10.5" customHeight="1" x14ac:dyDescent="0.2">
      <c r="A262" s="55"/>
      <c r="B262" s="11" t="s">
        <v>113</v>
      </c>
      <c r="C262" s="5">
        <f>C257</f>
        <v>200</v>
      </c>
      <c r="D262" s="5">
        <f>D257</f>
        <v>0</v>
      </c>
      <c r="E262" s="5">
        <f>E257</f>
        <v>0</v>
      </c>
      <c r="F262" s="43">
        <f t="shared" si="16"/>
        <v>0</v>
      </c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</row>
    <row r="263" spans="1:35" s="6" customFormat="1" ht="30.75" customHeight="1" x14ac:dyDescent="0.2">
      <c r="A263" s="53" t="s">
        <v>213</v>
      </c>
      <c r="B263" s="14" t="s">
        <v>214</v>
      </c>
      <c r="C263" s="4"/>
      <c r="D263" s="4"/>
      <c r="E263" s="4"/>
      <c r="F263" s="43" t="e">
        <f t="shared" si="16"/>
        <v>#DIV/0!</v>
      </c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</row>
    <row r="264" spans="1:35" s="6" customFormat="1" x14ac:dyDescent="0.2">
      <c r="A264" s="54"/>
      <c r="B264" s="11" t="s">
        <v>4</v>
      </c>
      <c r="C264" s="4">
        <f>SUM(C265:C270)</f>
        <v>6000</v>
      </c>
      <c r="D264" s="4">
        <f>SUM(D265:D270)</f>
        <v>0</v>
      </c>
      <c r="E264" s="4">
        <f>SUM(E265:E270)</f>
        <v>0</v>
      </c>
      <c r="F264" s="43">
        <f t="shared" si="16"/>
        <v>0</v>
      </c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</row>
    <row r="265" spans="1:35" s="6" customFormat="1" x14ac:dyDescent="0.2">
      <c r="A265" s="54"/>
      <c r="B265" s="11" t="s">
        <v>3</v>
      </c>
      <c r="C265" s="5">
        <v>0</v>
      </c>
      <c r="D265" s="5">
        <v>0</v>
      </c>
      <c r="E265" s="5">
        <v>0</v>
      </c>
      <c r="F265" s="43" t="e">
        <f t="shared" si="16"/>
        <v>#DIV/0!</v>
      </c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</row>
    <row r="266" spans="1:35" s="6" customFormat="1" x14ac:dyDescent="0.2">
      <c r="A266" s="54"/>
      <c r="B266" s="11" t="s">
        <v>2</v>
      </c>
      <c r="C266" s="5">
        <v>6000</v>
      </c>
      <c r="D266" s="5">
        <v>0</v>
      </c>
      <c r="E266" s="5">
        <v>0</v>
      </c>
      <c r="F266" s="43">
        <f t="shared" si="16"/>
        <v>0</v>
      </c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</row>
    <row r="267" spans="1:35" s="6" customFormat="1" x14ac:dyDescent="0.2">
      <c r="A267" s="54"/>
      <c r="B267" s="11" t="s">
        <v>1</v>
      </c>
      <c r="C267" s="5">
        <v>0</v>
      </c>
      <c r="D267" s="5">
        <v>0</v>
      </c>
      <c r="E267" s="5">
        <v>0</v>
      </c>
      <c r="F267" s="43" t="e">
        <f t="shared" si="16"/>
        <v>#DIV/0!</v>
      </c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</row>
    <row r="268" spans="1:35" s="6" customFormat="1" x14ac:dyDescent="0.2">
      <c r="A268" s="54"/>
      <c r="B268" s="11" t="s">
        <v>0</v>
      </c>
      <c r="C268" s="5">
        <v>0</v>
      </c>
      <c r="D268" s="5">
        <v>0</v>
      </c>
      <c r="E268" s="5">
        <v>0</v>
      </c>
      <c r="F268" s="43" t="e">
        <f t="shared" si="16"/>
        <v>#DIV/0!</v>
      </c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</row>
    <row r="269" spans="1:35" s="6" customFormat="1" x14ac:dyDescent="0.2">
      <c r="A269" s="54"/>
      <c r="B269" s="11" t="s">
        <v>111</v>
      </c>
      <c r="C269" s="5">
        <v>0</v>
      </c>
      <c r="D269" s="5">
        <v>0</v>
      </c>
      <c r="E269" s="5">
        <v>0</v>
      </c>
      <c r="F269" s="43" t="e">
        <f t="shared" si="16"/>
        <v>#DIV/0!</v>
      </c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</row>
    <row r="270" spans="1:35" s="6" customFormat="1" x14ac:dyDescent="0.2">
      <c r="A270" s="54"/>
      <c r="B270" s="11" t="s">
        <v>104</v>
      </c>
      <c r="C270" s="5">
        <v>0</v>
      </c>
      <c r="D270" s="5">
        <v>0</v>
      </c>
      <c r="E270" s="5">
        <v>0</v>
      </c>
      <c r="F270" s="43" t="e">
        <f t="shared" ref="F270:F333" si="25">E270/C270</f>
        <v>#DIV/0!</v>
      </c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</row>
    <row r="271" spans="1:35" s="6" customFormat="1" x14ac:dyDescent="0.2">
      <c r="A271" s="55"/>
      <c r="B271" s="11" t="s">
        <v>113</v>
      </c>
      <c r="C271" s="5">
        <f>C266</f>
        <v>6000</v>
      </c>
      <c r="D271" s="5">
        <f>D266</f>
        <v>0</v>
      </c>
      <c r="E271" s="5">
        <f>E266</f>
        <v>0</v>
      </c>
      <c r="F271" s="43">
        <f t="shared" si="25"/>
        <v>0</v>
      </c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</row>
    <row r="272" spans="1:35" s="6" customFormat="1" ht="19.5" x14ac:dyDescent="0.2">
      <c r="A272" s="53" t="s">
        <v>223</v>
      </c>
      <c r="B272" s="14" t="s">
        <v>224</v>
      </c>
      <c r="C272" s="4"/>
      <c r="D272" s="4"/>
      <c r="E272" s="4"/>
      <c r="F272" s="43" t="e">
        <f t="shared" si="25"/>
        <v>#DIV/0!</v>
      </c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</row>
    <row r="273" spans="1:35" s="6" customFormat="1" ht="12" customHeight="1" x14ac:dyDescent="0.2">
      <c r="A273" s="54"/>
      <c r="B273" s="11" t="s">
        <v>4</v>
      </c>
      <c r="C273" s="4">
        <f>SUM(C274:C279)</f>
        <v>15000</v>
      </c>
      <c r="D273" s="4">
        <f>SUM(D274:D279)</f>
        <v>0</v>
      </c>
      <c r="E273" s="4">
        <f>SUM(E274:E279)</f>
        <v>0</v>
      </c>
      <c r="F273" s="43">
        <f t="shared" si="25"/>
        <v>0</v>
      </c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</row>
    <row r="274" spans="1:35" s="6" customFormat="1" ht="12" customHeight="1" x14ac:dyDescent="0.2">
      <c r="A274" s="54"/>
      <c r="B274" s="11" t="s">
        <v>3</v>
      </c>
      <c r="C274" s="5">
        <v>0</v>
      </c>
      <c r="D274" s="5">
        <v>0</v>
      </c>
      <c r="E274" s="5">
        <v>0</v>
      </c>
      <c r="F274" s="43" t="e">
        <f t="shared" si="25"/>
        <v>#DIV/0!</v>
      </c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</row>
    <row r="275" spans="1:35" s="6" customFormat="1" ht="12" customHeight="1" x14ac:dyDescent="0.2">
      <c r="A275" s="54"/>
      <c r="B275" s="11" t="s">
        <v>2</v>
      </c>
      <c r="C275" s="5">
        <v>15000</v>
      </c>
      <c r="D275" s="5">
        <v>0</v>
      </c>
      <c r="E275" s="5">
        <v>0</v>
      </c>
      <c r="F275" s="43">
        <f t="shared" si="25"/>
        <v>0</v>
      </c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</row>
    <row r="276" spans="1:35" s="6" customFormat="1" ht="12" customHeight="1" x14ac:dyDescent="0.2">
      <c r="A276" s="54"/>
      <c r="B276" s="11" t="s">
        <v>1</v>
      </c>
      <c r="C276" s="5">
        <v>0</v>
      </c>
      <c r="D276" s="5">
        <v>0</v>
      </c>
      <c r="E276" s="5">
        <v>0</v>
      </c>
      <c r="F276" s="43" t="e">
        <f t="shared" si="25"/>
        <v>#DIV/0!</v>
      </c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</row>
    <row r="277" spans="1:35" s="6" customFormat="1" ht="12" customHeight="1" x14ac:dyDescent="0.2">
      <c r="A277" s="54"/>
      <c r="B277" s="11" t="s">
        <v>0</v>
      </c>
      <c r="C277" s="5">
        <v>0</v>
      </c>
      <c r="D277" s="5">
        <v>0</v>
      </c>
      <c r="E277" s="5">
        <v>0</v>
      </c>
      <c r="F277" s="43" t="e">
        <f t="shared" si="25"/>
        <v>#DIV/0!</v>
      </c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</row>
    <row r="278" spans="1:35" s="6" customFormat="1" ht="12" customHeight="1" x14ac:dyDescent="0.2">
      <c r="A278" s="54"/>
      <c r="B278" s="11" t="s">
        <v>111</v>
      </c>
      <c r="C278" s="5">
        <v>0</v>
      </c>
      <c r="D278" s="5">
        <v>0</v>
      </c>
      <c r="E278" s="5">
        <v>0</v>
      </c>
      <c r="F278" s="43" t="e">
        <f t="shared" si="25"/>
        <v>#DIV/0!</v>
      </c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</row>
    <row r="279" spans="1:35" s="6" customFormat="1" ht="12" customHeight="1" x14ac:dyDescent="0.2">
      <c r="A279" s="54"/>
      <c r="B279" s="11" t="s">
        <v>104</v>
      </c>
      <c r="C279" s="5">
        <v>0</v>
      </c>
      <c r="D279" s="5">
        <v>0</v>
      </c>
      <c r="E279" s="5">
        <v>0</v>
      </c>
      <c r="F279" s="43" t="e">
        <f t="shared" si="25"/>
        <v>#DIV/0!</v>
      </c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</row>
    <row r="280" spans="1:35" s="6" customFormat="1" ht="12" customHeight="1" x14ac:dyDescent="0.2">
      <c r="A280" s="55"/>
      <c r="B280" s="11" t="s">
        <v>113</v>
      </c>
      <c r="C280" s="5">
        <f>C275</f>
        <v>15000</v>
      </c>
      <c r="D280" s="5">
        <f>D275</f>
        <v>0</v>
      </c>
      <c r="E280" s="5">
        <f>E275</f>
        <v>0</v>
      </c>
      <c r="F280" s="43">
        <f t="shared" si="25"/>
        <v>0</v>
      </c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</row>
    <row r="281" spans="1:35" s="6" customFormat="1" ht="38.25" customHeight="1" x14ac:dyDescent="0.2">
      <c r="A281" s="51" t="s">
        <v>54</v>
      </c>
      <c r="B281" s="14" t="s">
        <v>176</v>
      </c>
      <c r="C281" s="5"/>
      <c r="D281" s="5"/>
      <c r="E281" s="5"/>
      <c r="F281" s="43" t="e">
        <f t="shared" si="25"/>
        <v>#DIV/0!</v>
      </c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</row>
    <row r="282" spans="1:35" s="6" customFormat="1" ht="9.75" customHeight="1" x14ac:dyDescent="0.2">
      <c r="A282" s="51"/>
      <c r="B282" s="11" t="s">
        <v>4</v>
      </c>
      <c r="C282" s="4">
        <f>SUM(C283:C288)</f>
        <v>4300</v>
      </c>
      <c r="D282" s="4">
        <f>SUM(D283:D288)</f>
        <v>0</v>
      </c>
      <c r="E282" s="4">
        <f>SUM(E283:E288)</f>
        <v>0</v>
      </c>
      <c r="F282" s="43">
        <f t="shared" si="25"/>
        <v>0</v>
      </c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</row>
    <row r="283" spans="1:35" s="6" customFormat="1" ht="9.75" customHeight="1" x14ac:dyDescent="0.2">
      <c r="A283" s="51"/>
      <c r="B283" s="11" t="s">
        <v>3</v>
      </c>
      <c r="C283" s="5">
        <f>C291+C300</f>
        <v>0</v>
      </c>
      <c r="D283" s="5">
        <f t="shared" ref="D283:E283" si="26">D291+D300</f>
        <v>0</v>
      </c>
      <c r="E283" s="5">
        <f t="shared" si="26"/>
        <v>0</v>
      </c>
      <c r="F283" s="43" t="e">
        <f t="shared" si="25"/>
        <v>#DIV/0!</v>
      </c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</row>
    <row r="284" spans="1:35" s="6" customFormat="1" ht="9.75" customHeight="1" x14ac:dyDescent="0.2">
      <c r="A284" s="51"/>
      <c r="B284" s="11" t="s">
        <v>2</v>
      </c>
      <c r="C284" s="5">
        <f t="shared" ref="C284:E288" si="27">C292+C301</f>
        <v>4300</v>
      </c>
      <c r="D284" s="5">
        <f>D292+D301</f>
        <v>0</v>
      </c>
      <c r="E284" s="5">
        <f t="shared" si="27"/>
        <v>0</v>
      </c>
      <c r="F284" s="43">
        <f t="shared" si="25"/>
        <v>0</v>
      </c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</row>
    <row r="285" spans="1:35" s="6" customFormat="1" ht="9.75" customHeight="1" x14ac:dyDescent="0.2">
      <c r="A285" s="51"/>
      <c r="B285" s="11" t="s">
        <v>1</v>
      </c>
      <c r="C285" s="5">
        <f t="shared" si="27"/>
        <v>0</v>
      </c>
      <c r="D285" s="5">
        <f t="shared" si="27"/>
        <v>0</v>
      </c>
      <c r="E285" s="5">
        <f t="shared" si="27"/>
        <v>0</v>
      </c>
      <c r="F285" s="43" t="e">
        <f t="shared" si="25"/>
        <v>#DIV/0!</v>
      </c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</row>
    <row r="286" spans="1:35" s="6" customFormat="1" ht="9.75" customHeight="1" x14ac:dyDescent="0.2">
      <c r="A286" s="51"/>
      <c r="B286" s="11" t="s">
        <v>0</v>
      </c>
      <c r="C286" s="5">
        <f t="shared" si="27"/>
        <v>0</v>
      </c>
      <c r="D286" s="5">
        <f t="shared" si="27"/>
        <v>0</v>
      </c>
      <c r="E286" s="5">
        <f t="shared" si="27"/>
        <v>0</v>
      </c>
      <c r="F286" s="43" t="e">
        <f t="shared" si="25"/>
        <v>#DIV/0!</v>
      </c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</row>
    <row r="287" spans="1:35" s="6" customFormat="1" ht="9.75" customHeight="1" x14ac:dyDescent="0.2">
      <c r="A287" s="51"/>
      <c r="B287" s="11" t="s">
        <v>111</v>
      </c>
      <c r="C287" s="5">
        <f t="shared" si="27"/>
        <v>0</v>
      </c>
      <c r="D287" s="5">
        <f t="shared" si="27"/>
        <v>0</v>
      </c>
      <c r="E287" s="5">
        <f t="shared" si="27"/>
        <v>0</v>
      </c>
      <c r="F287" s="43" t="e">
        <f t="shared" si="25"/>
        <v>#DIV/0!</v>
      </c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</row>
    <row r="288" spans="1:35" s="6" customFormat="1" ht="9.75" customHeight="1" x14ac:dyDescent="0.2">
      <c r="A288" s="51"/>
      <c r="B288" s="11" t="s">
        <v>104</v>
      </c>
      <c r="C288" s="5">
        <f t="shared" si="27"/>
        <v>0</v>
      </c>
      <c r="D288" s="5">
        <f t="shared" si="27"/>
        <v>0</v>
      </c>
      <c r="E288" s="5">
        <f t="shared" si="27"/>
        <v>0</v>
      </c>
      <c r="F288" s="43" t="e">
        <f t="shared" si="25"/>
        <v>#DIV/0!</v>
      </c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</row>
    <row r="289" spans="1:35" s="6" customFormat="1" ht="30" customHeight="1" x14ac:dyDescent="0.2">
      <c r="A289" s="53" t="s">
        <v>53</v>
      </c>
      <c r="B289" s="14" t="s">
        <v>190</v>
      </c>
      <c r="C289" s="4"/>
      <c r="D289" s="4"/>
      <c r="E289" s="4"/>
      <c r="F289" s="43" t="e">
        <f t="shared" si="25"/>
        <v>#DIV/0!</v>
      </c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</row>
    <row r="290" spans="1:35" s="6" customFormat="1" ht="9.75" customHeight="1" x14ac:dyDescent="0.2">
      <c r="A290" s="54"/>
      <c r="B290" s="11" t="s">
        <v>4</v>
      </c>
      <c r="C290" s="4">
        <f>SUM(C291:C296)</f>
        <v>1500</v>
      </c>
      <c r="D290" s="4">
        <f>SUM(D291:D296)</f>
        <v>0</v>
      </c>
      <c r="E290" s="4">
        <f>SUM(E291:E296)</f>
        <v>0</v>
      </c>
      <c r="F290" s="43">
        <f t="shared" si="25"/>
        <v>0</v>
      </c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</row>
    <row r="291" spans="1:35" s="6" customFormat="1" ht="9.75" customHeight="1" x14ac:dyDescent="0.2">
      <c r="A291" s="54"/>
      <c r="B291" s="11" t="s">
        <v>3</v>
      </c>
      <c r="C291" s="5">
        <v>0</v>
      </c>
      <c r="D291" s="5">
        <v>0</v>
      </c>
      <c r="E291" s="5">
        <v>0</v>
      </c>
      <c r="F291" s="43" t="e">
        <f t="shared" si="25"/>
        <v>#DIV/0!</v>
      </c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</row>
    <row r="292" spans="1:35" s="6" customFormat="1" ht="9.75" customHeight="1" x14ac:dyDescent="0.2">
      <c r="A292" s="54"/>
      <c r="B292" s="11" t="s">
        <v>2</v>
      </c>
      <c r="C292" s="5">
        <v>1500</v>
      </c>
      <c r="D292" s="5">
        <v>0</v>
      </c>
      <c r="E292" s="5">
        <v>0</v>
      </c>
      <c r="F292" s="43">
        <f t="shared" si="25"/>
        <v>0</v>
      </c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</row>
    <row r="293" spans="1:35" s="6" customFormat="1" ht="9.75" customHeight="1" x14ac:dyDescent="0.2">
      <c r="A293" s="54"/>
      <c r="B293" s="11" t="s">
        <v>1</v>
      </c>
      <c r="C293" s="5">
        <v>0</v>
      </c>
      <c r="D293" s="5">
        <v>0</v>
      </c>
      <c r="E293" s="5">
        <v>0</v>
      </c>
      <c r="F293" s="43" t="e">
        <f t="shared" si="25"/>
        <v>#DIV/0!</v>
      </c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</row>
    <row r="294" spans="1:35" s="6" customFormat="1" ht="9.75" customHeight="1" x14ac:dyDescent="0.2">
      <c r="A294" s="54"/>
      <c r="B294" s="11" t="s">
        <v>0</v>
      </c>
      <c r="C294" s="5">
        <v>0</v>
      </c>
      <c r="D294" s="5">
        <v>0</v>
      </c>
      <c r="E294" s="5">
        <v>0</v>
      </c>
      <c r="F294" s="43" t="e">
        <f t="shared" si="25"/>
        <v>#DIV/0!</v>
      </c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</row>
    <row r="295" spans="1:35" s="6" customFormat="1" ht="9.75" customHeight="1" x14ac:dyDescent="0.2">
      <c r="A295" s="54"/>
      <c r="B295" s="11" t="s">
        <v>111</v>
      </c>
      <c r="C295" s="5">
        <v>0</v>
      </c>
      <c r="D295" s="5">
        <v>0</v>
      </c>
      <c r="E295" s="5">
        <v>0</v>
      </c>
      <c r="F295" s="43" t="e">
        <f t="shared" si="25"/>
        <v>#DIV/0!</v>
      </c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</row>
    <row r="296" spans="1:35" s="6" customFormat="1" ht="9.75" customHeight="1" x14ac:dyDescent="0.2">
      <c r="A296" s="54"/>
      <c r="B296" s="11" t="s">
        <v>104</v>
      </c>
      <c r="C296" s="5">
        <v>0</v>
      </c>
      <c r="D296" s="5">
        <v>0</v>
      </c>
      <c r="E296" s="5">
        <v>0</v>
      </c>
      <c r="F296" s="43" t="e">
        <f t="shared" si="25"/>
        <v>#DIV/0!</v>
      </c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</row>
    <row r="297" spans="1:35" s="6" customFormat="1" ht="9.75" customHeight="1" x14ac:dyDescent="0.2">
      <c r="A297" s="54"/>
      <c r="B297" s="11" t="s">
        <v>113</v>
      </c>
      <c r="C297" s="5">
        <f>C292</f>
        <v>1500</v>
      </c>
      <c r="D297" s="5">
        <f>D292</f>
        <v>0</v>
      </c>
      <c r="E297" s="5">
        <f>E292</f>
        <v>0</v>
      </c>
      <c r="F297" s="43">
        <f t="shared" si="25"/>
        <v>0</v>
      </c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</row>
    <row r="298" spans="1:35" s="6" customFormat="1" ht="29.25" customHeight="1" x14ac:dyDescent="0.2">
      <c r="A298" s="53" t="s">
        <v>221</v>
      </c>
      <c r="B298" s="14" t="s">
        <v>191</v>
      </c>
      <c r="C298" s="4"/>
      <c r="D298" s="4"/>
      <c r="E298" s="4"/>
      <c r="F298" s="43" t="e">
        <f t="shared" si="25"/>
        <v>#DIV/0!</v>
      </c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</row>
    <row r="299" spans="1:35" s="6" customFormat="1" ht="9.75" customHeight="1" x14ac:dyDescent="0.2">
      <c r="A299" s="54"/>
      <c r="B299" s="11" t="s">
        <v>4</v>
      </c>
      <c r="C299" s="4">
        <f>SUM(C300:C305)</f>
        <v>2800</v>
      </c>
      <c r="D299" s="4">
        <f>SUM(D300:D305)</f>
        <v>0</v>
      </c>
      <c r="E299" s="4">
        <f>SUM(E300:E305)</f>
        <v>0</v>
      </c>
      <c r="F299" s="43">
        <f t="shared" si="25"/>
        <v>0</v>
      </c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</row>
    <row r="300" spans="1:35" s="6" customFormat="1" ht="9.75" customHeight="1" x14ac:dyDescent="0.2">
      <c r="A300" s="54"/>
      <c r="B300" s="11" t="s">
        <v>3</v>
      </c>
      <c r="C300" s="5">
        <v>0</v>
      </c>
      <c r="D300" s="5">
        <v>0</v>
      </c>
      <c r="E300" s="5">
        <v>0</v>
      </c>
      <c r="F300" s="43" t="e">
        <f t="shared" si="25"/>
        <v>#DIV/0!</v>
      </c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</row>
    <row r="301" spans="1:35" s="6" customFormat="1" ht="9.75" customHeight="1" x14ac:dyDescent="0.2">
      <c r="A301" s="54"/>
      <c r="B301" s="11" t="s">
        <v>2</v>
      </c>
      <c r="C301" s="5">
        <v>2800</v>
      </c>
      <c r="D301" s="5">
        <v>0</v>
      </c>
      <c r="E301" s="5">
        <v>0</v>
      </c>
      <c r="F301" s="43">
        <f t="shared" si="25"/>
        <v>0</v>
      </c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</row>
    <row r="302" spans="1:35" s="6" customFormat="1" ht="9.75" customHeight="1" x14ac:dyDescent="0.2">
      <c r="A302" s="54"/>
      <c r="B302" s="11" t="s">
        <v>1</v>
      </c>
      <c r="C302" s="5">
        <v>0</v>
      </c>
      <c r="D302" s="5">
        <v>0</v>
      </c>
      <c r="E302" s="5">
        <v>0</v>
      </c>
      <c r="F302" s="43" t="e">
        <f t="shared" si="25"/>
        <v>#DIV/0!</v>
      </c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</row>
    <row r="303" spans="1:35" s="6" customFormat="1" ht="9.75" customHeight="1" x14ac:dyDescent="0.2">
      <c r="A303" s="54"/>
      <c r="B303" s="11" t="s">
        <v>0</v>
      </c>
      <c r="C303" s="5">
        <v>0</v>
      </c>
      <c r="D303" s="5">
        <v>0</v>
      </c>
      <c r="E303" s="5">
        <v>0</v>
      </c>
      <c r="F303" s="43" t="e">
        <f t="shared" si="25"/>
        <v>#DIV/0!</v>
      </c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</row>
    <row r="304" spans="1:35" s="6" customFormat="1" ht="9.75" customHeight="1" x14ac:dyDescent="0.2">
      <c r="A304" s="54"/>
      <c r="B304" s="11" t="s">
        <v>111</v>
      </c>
      <c r="C304" s="5">
        <v>0</v>
      </c>
      <c r="D304" s="5">
        <v>0</v>
      </c>
      <c r="E304" s="5">
        <v>0</v>
      </c>
      <c r="F304" s="43" t="e">
        <f t="shared" si="25"/>
        <v>#DIV/0!</v>
      </c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</row>
    <row r="305" spans="1:35" s="6" customFormat="1" ht="9.75" customHeight="1" x14ac:dyDescent="0.2">
      <c r="A305" s="54"/>
      <c r="B305" s="11" t="s">
        <v>104</v>
      </c>
      <c r="C305" s="5">
        <v>0</v>
      </c>
      <c r="D305" s="5">
        <v>0</v>
      </c>
      <c r="E305" s="5">
        <v>0</v>
      </c>
      <c r="F305" s="43" t="e">
        <f t="shared" si="25"/>
        <v>#DIV/0!</v>
      </c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</row>
    <row r="306" spans="1:35" s="6" customFormat="1" ht="9.75" customHeight="1" x14ac:dyDescent="0.2">
      <c r="A306" s="54"/>
      <c r="B306" s="11" t="s">
        <v>113</v>
      </c>
      <c r="C306" s="5">
        <f>C301</f>
        <v>2800</v>
      </c>
      <c r="D306" s="5">
        <f>D301</f>
        <v>0</v>
      </c>
      <c r="E306" s="5">
        <f>E301</f>
        <v>0</v>
      </c>
      <c r="F306" s="43">
        <f t="shared" si="25"/>
        <v>0</v>
      </c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</row>
    <row r="307" spans="1:35" s="6" customFormat="1" ht="11.25" customHeight="1" x14ac:dyDescent="0.2">
      <c r="A307" s="61" t="s">
        <v>175</v>
      </c>
      <c r="B307" s="61"/>
      <c r="C307" s="61"/>
      <c r="D307" s="61"/>
      <c r="E307" s="61"/>
      <c r="F307" s="43" t="e">
        <f t="shared" si="25"/>
        <v>#DIV/0!</v>
      </c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</row>
    <row r="308" spans="1:35" s="6" customFormat="1" ht="10.5" customHeight="1" x14ac:dyDescent="0.2">
      <c r="A308" s="62"/>
      <c r="B308" s="11" t="s">
        <v>112</v>
      </c>
      <c r="C308" s="25">
        <f>SUM(C309:C314)</f>
        <v>268994.37699999998</v>
      </c>
      <c r="D308" s="25">
        <f>SUM(D309:D314)</f>
        <v>33199.406630423502</v>
      </c>
      <c r="E308" s="25">
        <f>SUM(E309:E314)</f>
        <v>33199.406630423502</v>
      </c>
      <c r="F308" s="43">
        <f t="shared" si="25"/>
        <v>0.12342044841488826</v>
      </c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</row>
    <row r="309" spans="1:35" s="6" customFormat="1" ht="10.5" customHeight="1" x14ac:dyDescent="0.2">
      <c r="A309" s="62"/>
      <c r="B309" s="11" t="s">
        <v>3</v>
      </c>
      <c r="C309" s="32">
        <f t="shared" ref="C309:E313" si="28">C317+C326</f>
        <v>64906.377</v>
      </c>
      <c r="D309" s="32">
        <f t="shared" si="28"/>
        <v>0</v>
      </c>
      <c r="E309" s="32">
        <f t="shared" si="28"/>
        <v>0</v>
      </c>
      <c r="F309" s="43">
        <f t="shared" si="25"/>
        <v>0</v>
      </c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</row>
    <row r="310" spans="1:35" s="6" customFormat="1" ht="10.5" customHeight="1" x14ac:dyDescent="0.2">
      <c r="A310" s="62"/>
      <c r="B310" s="11" t="s">
        <v>2</v>
      </c>
      <c r="C310" s="32">
        <f t="shared" si="28"/>
        <v>134545</v>
      </c>
      <c r="D310" s="32">
        <f t="shared" si="28"/>
        <v>21975.40956</v>
      </c>
      <c r="E310" s="32">
        <f t="shared" si="28"/>
        <v>21975.40956</v>
      </c>
      <c r="F310" s="43">
        <f t="shared" si="25"/>
        <v>0.16333129852465716</v>
      </c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</row>
    <row r="311" spans="1:35" s="6" customFormat="1" ht="10.5" customHeight="1" x14ac:dyDescent="0.2">
      <c r="A311" s="62"/>
      <c r="B311" s="11" t="s">
        <v>1</v>
      </c>
      <c r="C311" s="32">
        <f t="shared" si="28"/>
        <v>0</v>
      </c>
      <c r="D311" s="32">
        <f t="shared" si="28"/>
        <v>0</v>
      </c>
      <c r="E311" s="32">
        <f t="shared" si="28"/>
        <v>0</v>
      </c>
      <c r="F311" s="43" t="e">
        <f t="shared" si="25"/>
        <v>#DIV/0!</v>
      </c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</row>
    <row r="312" spans="1:35" s="6" customFormat="1" ht="10.5" customHeight="1" x14ac:dyDescent="0.2">
      <c r="A312" s="62"/>
      <c r="B312" s="11" t="s">
        <v>0</v>
      </c>
      <c r="C312" s="32">
        <f t="shared" si="28"/>
        <v>0</v>
      </c>
      <c r="D312" s="32">
        <f t="shared" si="28"/>
        <v>0</v>
      </c>
      <c r="E312" s="32">
        <f t="shared" si="28"/>
        <v>0</v>
      </c>
      <c r="F312" s="43" t="e">
        <f t="shared" si="25"/>
        <v>#DIV/0!</v>
      </c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</row>
    <row r="313" spans="1:35" s="6" customFormat="1" ht="10.5" customHeight="1" x14ac:dyDescent="0.2">
      <c r="A313" s="62"/>
      <c r="B313" s="11" t="s">
        <v>111</v>
      </c>
      <c r="C313" s="32">
        <f t="shared" si="28"/>
        <v>0</v>
      </c>
      <c r="D313" s="32">
        <f t="shared" si="28"/>
        <v>0</v>
      </c>
      <c r="E313" s="32">
        <f t="shared" si="28"/>
        <v>0</v>
      </c>
      <c r="F313" s="43" t="e">
        <f t="shared" si="25"/>
        <v>#DIV/0!</v>
      </c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</row>
    <row r="314" spans="1:35" s="6" customFormat="1" ht="10.5" customHeight="1" x14ac:dyDescent="0.2">
      <c r="A314" s="62"/>
      <c r="B314" s="11" t="s">
        <v>104</v>
      </c>
      <c r="C314" s="32">
        <f>C322+C331</f>
        <v>69543</v>
      </c>
      <c r="D314" s="32">
        <f>D322+D331</f>
        <v>11223.997070423506</v>
      </c>
      <c r="E314" s="32">
        <f>E322+E331</f>
        <v>11223.997070423506</v>
      </c>
      <c r="F314" s="43">
        <f t="shared" si="25"/>
        <v>0.16139650389576959</v>
      </c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</row>
    <row r="315" spans="1:35" s="6" customFormat="1" ht="21.75" customHeight="1" x14ac:dyDescent="0.2">
      <c r="A315" s="51" t="s">
        <v>52</v>
      </c>
      <c r="B315" s="14" t="s">
        <v>174</v>
      </c>
      <c r="C315" s="5"/>
      <c r="D315" s="5"/>
      <c r="E315" s="5"/>
      <c r="F315" s="43" t="e">
        <f t="shared" si="25"/>
        <v>#DIV/0!</v>
      </c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</row>
    <row r="316" spans="1:35" s="6" customFormat="1" ht="9.75" customHeight="1" x14ac:dyDescent="0.2">
      <c r="A316" s="51"/>
      <c r="B316" s="11" t="s">
        <v>4</v>
      </c>
      <c r="C316" s="4">
        <f>SUM(C317:C322)</f>
        <v>82451.377000000008</v>
      </c>
      <c r="D316" s="4">
        <f t="shared" ref="D316:E316" si="29">SUM(D317:D322)</f>
        <v>0</v>
      </c>
      <c r="E316" s="4">
        <f t="shared" si="29"/>
        <v>0</v>
      </c>
      <c r="F316" s="43">
        <f t="shared" si="25"/>
        <v>0</v>
      </c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</row>
    <row r="317" spans="1:35" s="6" customFormat="1" ht="9.75" customHeight="1" x14ac:dyDescent="0.2">
      <c r="A317" s="51"/>
      <c r="B317" s="11" t="s">
        <v>3</v>
      </c>
      <c r="C317" s="5">
        <f>4820.377+60086</f>
        <v>64906.377</v>
      </c>
      <c r="D317" s="5">
        <v>0</v>
      </c>
      <c r="E317" s="5">
        <v>0</v>
      </c>
      <c r="F317" s="43">
        <f t="shared" si="25"/>
        <v>0</v>
      </c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</row>
    <row r="318" spans="1:35" s="6" customFormat="1" ht="9.75" customHeight="1" x14ac:dyDescent="0.2">
      <c r="A318" s="51"/>
      <c r="B318" s="11" t="s">
        <v>2</v>
      </c>
      <c r="C318" s="5">
        <v>17545</v>
      </c>
      <c r="D318" s="5">
        <v>0</v>
      </c>
      <c r="E318" s="5">
        <v>0</v>
      </c>
      <c r="F318" s="43">
        <f t="shared" si="25"/>
        <v>0</v>
      </c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</row>
    <row r="319" spans="1:35" s="6" customFormat="1" ht="9.75" customHeight="1" x14ac:dyDescent="0.2">
      <c r="A319" s="51"/>
      <c r="B319" s="11" t="s">
        <v>1</v>
      </c>
      <c r="C319" s="5">
        <v>0</v>
      </c>
      <c r="D319" s="5">
        <v>0</v>
      </c>
      <c r="E319" s="5">
        <v>0</v>
      </c>
      <c r="F319" s="43" t="e">
        <f t="shared" si="25"/>
        <v>#DIV/0!</v>
      </c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</row>
    <row r="320" spans="1:35" s="6" customFormat="1" ht="9.75" customHeight="1" x14ac:dyDescent="0.2">
      <c r="A320" s="51"/>
      <c r="B320" s="11" t="s">
        <v>0</v>
      </c>
      <c r="C320" s="5">
        <v>0</v>
      </c>
      <c r="D320" s="5">
        <v>0</v>
      </c>
      <c r="E320" s="5">
        <v>0</v>
      </c>
      <c r="F320" s="43" t="e">
        <f t="shared" si="25"/>
        <v>#DIV/0!</v>
      </c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</row>
    <row r="321" spans="1:35" s="6" customFormat="1" ht="9.75" customHeight="1" x14ac:dyDescent="0.2">
      <c r="A321" s="51"/>
      <c r="B321" s="11" t="s">
        <v>111</v>
      </c>
      <c r="C321" s="5">
        <v>0</v>
      </c>
      <c r="D321" s="5">
        <v>0</v>
      </c>
      <c r="E321" s="5">
        <v>0</v>
      </c>
      <c r="F321" s="43" t="e">
        <f t="shared" si="25"/>
        <v>#DIV/0!</v>
      </c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</row>
    <row r="322" spans="1:35" s="6" customFormat="1" ht="9.75" customHeight="1" x14ac:dyDescent="0.2">
      <c r="A322" s="51"/>
      <c r="B322" s="11" t="s">
        <v>104</v>
      </c>
      <c r="C322" s="5">
        <v>0</v>
      </c>
      <c r="D322" s="5">
        <v>0</v>
      </c>
      <c r="E322" s="5">
        <v>0</v>
      </c>
      <c r="F322" s="43" t="e">
        <f t="shared" si="25"/>
        <v>#DIV/0!</v>
      </c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</row>
    <row r="323" spans="1:35" s="6" customFormat="1" ht="9.75" customHeight="1" x14ac:dyDescent="0.2">
      <c r="A323" s="51"/>
      <c r="B323" s="11" t="s">
        <v>114</v>
      </c>
      <c r="C323" s="5">
        <f>C317+C318</f>
        <v>82451.377000000008</v>
      </c>
      <c r="D323" s="5">
        <f t="shared" ref="D323:E323" si="30">D317+D318</f>
        <v>0</v>
      </c>
      <c r="E323" s="5">
        <f t="shared" si="30"/>
        <v>0</v>
      </c>
      <c r="F323" s="43">
        <f t="shared" si="25"/>
        <v>0</v>
      </c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</row>
    <row r="324" spans="1:35" s="6" customFormat="1" ht="21" customHeight="1" x14ac:dyDescent="0.2">
      <c r="A324" s="53" t="s">
        <v>51</v>
      </c>
      <c r="B324" s="14" t="s">
        <v>173</v>
      </c>
      <c r="C324" s="5"/>
      <c r="D324" s="5"/>
      <c r="E324" s="5"/>
      <c r="F324" s="43" t="e">
        <f t="shared" si="25"/>
        <v>#DIV/0!</v>
      </c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</row>
    <row r="325" spans="1:35" s="6" customFormat="1" ht="10.5" customHeight="1" x14ac:dyDescent="0.2">
      <c r="A325" s="54"/>
      <c r="B325" s="11" t="s">
        <v>4</v>
      </c>
      <c r="C325" s="4">
        <f>SUM(C326:C331)</f>
        <v>186543</v>
      </c>
      <c r="D325" s="4">
        <f>SUM(D326:D331)</f>
        <v>33199.406630423502</v>
      </c>
      <c r="E325" s="4">
        <f>SUM(E326:E331)</f>
        <v>33199.406630423502</v>
      </c>
      <c r="F325" s="43">
        <f t="shared" si="25"/>
        <v>0.1779718704557314</v>
      </c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</row>
    <row r="326" spans="1:35" s="6" customFormat="1" ht="10.5" customHeight="1" x14ac:dyDescent="0.2">
      <c r="A326" s="54"/>
      <c r="B326" s="11" t="s">
        <v>3</v>
      </c>
      <c r="C326" s="5">
        <f t="shared" ref="C326:E331" si="31">C335+C344</f>
        <v>0</v>
      </c>
      <c r="D326" s="5">
        <f t="shared" si="31"/>
        <v>0</v>
      </c>
      <c r="E326" s="5">
        <f t="shared" si="31"/>
        <v>0</v>
      </c>
      <c r="F326" s="43" t="e">
        <f t="shared" si="25"/>
        <v>#DIV/0!</v>
      </c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</row>
    <row r="327" spans="1:35" s="6" customFormat="1" ht="10.5" customHeight="1" x14ac:dyDescent="0.2">
      <c r="A327" s="54"/>
      <c r="B327" s="11" t="s">
        <v>2</v>
      </c>
      <c r="C327" s="5">
        <f t="shared" si="31"/>
        <v>117000</v>
      </c>
      <c r="D327" s="5">
        <f t="shared" si="31"/>
        <v>21975.40956</v>
      </c>
      <c r="E327" s="5">
        <f t="shared" si="31"/>
        <v>21975.40956</v>
      </c>
      <c r="F327" s="43">
        <f t="shared" si="25"/>
        <v>0.18782401333333335</v>
      </c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</row>
    <row r="328" spans="1:35" s="6" customFormat="1" ht="10.5" customHeight="1" x14ac:dyDescent="0.2">
      <c r="A328" s="54"/>
      <c r="B328" s="11" t="s">
        <v>1</v>
      </c>
      <c r="C328" s="5">
        <f t="shared" si="31"/>
        <v>0</v>
      </c>
      <c r="D328" s="5">
        <f t="shared" si="31"/>
        <v>0</v>
      </c>
      <c r="E328" s="5">
        <f t="shared" si="31"/>
        <v>0</v>
      </c>
      <c r="F328" s="43" t="e">
        <f t="shared" si="25"/>
        <v>#DIV/0!</v>
      </c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</row>
    <row r="329" spans="1:35" s="6" customFormat="1" ht="10.5" customHeight="1" x14ac:dyDescent="0.2">
      <c r="A329" s="54"/>
      <c r="B329" s="11" t="s">
        <v>0</v>
      </c>
      <c r="C329" s="5">
        <f t="shared" si="31"/>
        <v>0</v>
      </c>
      <c r="D329" s="5">
        <f t="shared" si="31"/>
        <v>0</v>
      </c>
      <c r="E329" s="5">
        <f t="shared" si="31"/>
        <v>0</v>
      </c>
      <c r="F329" s="43" t="e">
        <f t="shared" si="25"/>
        <v>#DIV/0!</v>
      </c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</row>
    <row r="330" spans="1:35" s="6" customFormat="1" ht="10.5" customHeight="1" x14ac:dyDescent="0.2">
      <c r="A330" s="54"/>
      <c r="B330" s="11" t="s">
        <v>111</v>
      </c>
      <c r="C330" s="5">
        <f t="shared" si="31"/>
        <v>0</v>
      </c>
      <c r="D330" s="5">
        <f t="shared" si="31"/>
        <v>0</v>
      </c>
      <c r="E330" s="5">
        <f t="shared" si="31"/>
        <v>0</v>
      </c>
      <c r="F330" s="43" t="e">
        <f t="shared" si="25"/>
        <v>#DIV/0!</v>
      </c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</row>
    <row r="331" spans="1:35" s="6" customFormat="1" ht="10.5" customHeight="1" x14ac:dyDescent="0.2">
      <c r="A331" s="54"/>
      <c r="B331" s="11" t="s">
        <v>104</v>
      </c>
      <c r="C331" s="5">
        <f t="shared" si="31"/>
        <v>69543</v>
      </c>
      <c r="D331" s="5">
        <f t="shared" si="31"/>
        <v>11223.997070423506</v>
      </c>
      <c r="E331" s="5">
        <f t="shared" si="31"/>
        <v>11223.997070423506</v>
      </c>
      <c r="F331" s="43">
        <f t="shared" si="25"/>
        <v>0.16139650389576959</v>
      </c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</row>
    <row r="332" spans="1:35" s="6" customFormat="1" ht="39" x14ac:dyDescent="0.2">
      <c r="A332" s="55"/>
      <c r="B332" s="11" t="s">
        <v>240</v>
      </c>
      <c r="C332" s="5"/>
      <c r="D332" s="5"/>
      <c r="E332" s="5"/>
      <c r="F332" s="43" t="e">
        <f t="shared" si="25"/>
        <v>#DIV/0!</v>
      </c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</row>
    <row r="333" spans="1:35" s="6" customFormat="1" ht="39" customHeight="1" x14ac:dyDescent="0.2">
      <c r="A333" s="51" t="s">
        <v>50</v>
      </c>
      <c r="B333" s="14" t="s">
        <v>133</v>
      </c>
      <c r="C333" s="28"/>
      <c r="D333" s="28"/>
      <c r="E333" s="4"/>
      <c r="F333" s="43" t="e">
        <f t="shared" si="25"/>
        <v>#DIV/0!</v>
      </c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</row>
    <row r="334" spans="1:35" s="6" customFormat="1" ht="9.75" customHeight="1" x14ac:dyDescent="0.2">
      <c r="A334" s="51"/>
      <c r="B334" s="11" t="s">
        <v>4</v>
      </c>
      <c r="C334" s="4">
        <f>SUM(C335:C340)</f>
        <v>146543</v>
      </c>
      <c r="D334" s="4">
        <f>SUM(D335:D340)</f>
        <v>33199.406630423502</v>
      </c>
      <c r="E334" s="4">
        <f>SUM(E335:E340)</f>
        <v>33199.406630423502</v>
      </c>
      <c r="F334" s="43">
        <f t="shared" ref="F334:F397" si="32">E334/C334</f>
        <v>0.22655061402061855</v>
      </c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</row>
    <row r="335" spans="1:35" s="6" customFormat="1" ht="10.5" customHeight="1" x14ac:dyDescent="0.2">
      <c r="A335" s="51"/>
      <c r="B335" s="11" t="s">
        <v>3</v>
      </c>
      <c r="C335" s="5">
        <v>0</v>
      </c>
      <c r="D335" s="5">
        <v>0</v>
      </c>
      <c r="E335" s="5">
        <v>0</v>
      </c>
      <c r="F335" s="43" t="e">
        <f t="shared" si="32"/>
        <v>#DIV/0!</v>
      </c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</row>
    <row r="336" spans="1:35" s="6" customFormat="1" ht="10.5" customHeight="1" x14ac:dyDescent="0.2">
      <c r="A336" s="51"/>
      <c r="B336" s="11" t="s">
        <v>2</v>
      </c>
      <c r="C336" s="5">
        <v>97000</v>
      </c>
      <c r="D336" s="5">
        <v>21975.40956</v>
      </c>
      <c r="E336" s="5">
        <v>21975.40956</v>
      </c>
      <c r="F336" s="43">
        <f t="shared" si="32"/>
        <v>0.22655061402061855</v>
      </c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</row>
    <row r="337" spans="1:35" s="6" customFormat="1" ht="10.5" customHeight="1" x14ac:dyDescent="0.2">
      <c r="A337" s="51"/>
      <c r="B337" s="11" t="s">
        <v>1</v>
      </c>
      <c r="C337" s="5">
        <v>0</v>
      </c>
      <c r="D337" s="5">
        <v>0</v>
      </c>
      <c r="E337" s="5">
        <v>0</v>
      </c>
      <c r="F337" s="43" t="e">
        <f t="shared" si="32"/>
        <v>#DIV/0!</v>
      </c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</row>
    <row r="338" spans="1:35" s="6" customFormat="1" ht="10.5" customHeight="1" x14ac:dyDescent="0.2">
      <c r="A338" s="51"/>
      <c r="B338" s="11" t="s">
        <v>0</v>
      </c>
      <c r="C338" s="5">
        <v>0</v>
      </c>
      <c r="D338" s="5">
        <v>0</v>
      </c>
      <c r="E338" s="5">
        <v>0</v>
      </c>
      <c r="F338" s="43" t="e">
        <f t="shared" si="32"/>
        <v>#DIV/0!</v>
      </c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</row>
    <row r="339" spans="1:35" s="6" customFormat="1" ht="10.5" customHeight="1" x14ac:dyDescent="0.2">
      <c r="A339" s="51"/>
      <c r="B339" s="11" t="s">
        <v>111</v>
      </c>
      <c r="C339" s="5">
        <v>0</v>
      </c>
      <c r="D339" s="5">
        <v>0</v>
      </c>
      <c r="E339" s="5">
        <v>0</v>
      </c>
      <c r="F339" s="43" t="e">
        <f t="shared" si="32"/>
        <v>#DIV/0!</v>
      </c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</row>
    <row r="340" spans="1:35" s="6" customFormat="1" ht="10.5" customHeight="1" x14ac:dyDescent="0.2">
      <c r="A340" s="51"/>
      <c r="B340" s="11" t="s">
        <v>104</v>
      </c>
      <c r="C340" s="5">
        <v>49543</v>
      </c>
      <c r="D340" s="5">
        <f>C340/C336*D336</f>
        <v>11223.997070423506</v>
      </c>
      <c r="E340" s="5">
        <f>D340/D336*E336</f>
        <v>11223.997070423506</v>
      </c>
      <c r="F340" s="43">
        <f t="shared" si="32"/>
        <v>0.22655061402061857</v>
      </c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</row>
    <row r="341" spans="1:35" s="6" customFormat="1" ht="11.25" customHeight="1" x14ac:dyDescent="0.2">
      <c r="A341" s="51"/>
      <c r="B341" s="11" t="s">
        <v>113</v>
      </c>
      <c r="C341" s="5">
        <f>C336</f>
        <v>97000</v>
      </c>
      <c r="D341" s="5">
        <f>D336</f>
        <v>21975.40956</v>
      </c>
      <c r="E341" s="5">
        <f>E336</f>
        <v>21975.40956</v>
      </c>
      <c r="F341" s="43">
        <f t="shared" si="32"/>
        <v>0.22655061402061855</v>
      </c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</row>
    <row r="342" spans="1:35" s="6" customFormat="1" ht="35.25" customHeight="1" x14ac:dyDescent="0.2">
      <c r="A342" s="51" t="s">
        <v>49</v>
      </c>
      <c r="B342" s="14" t="s">
        <v>134</v>
      </c>
      <c r="C342" s="4"/>
      <c r="D342" s="4"/>
      <c r="E342" s="4"/>
      <c r="F342" s="43" t="e">
        <f t="shared" si="32"/>
        <v>#DIV/0!</v>
      </c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</row>
    <row r="343" spans="1:35" s="6" customFormat="1" ht="10.5" customHeight="1" x14ac:dyDescent="0.2">
      <c r="A343" s="51"/>
      <c r="B343" s="11" t="s">
        <v>4</v>
      </c>
      <c r="C343" s="4">
        <f>SUM(C344:C349)</f>
        <v>40000</v>
      </c>
      <c r="D343" s="4">
        <f>SUM(D344:D349)</f>
        <v>0</v>
      </c>
      <c r="E343" s="4">
        <f>SUM(E344:E349)</f>
        <v>0</v>
      </c>
      <c r="F343" s="43">
        <f t="shared" si="32"/>
        <v>0</v>
      </c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</row>
    <row r="344" spans="1:35" s="6" customFormat="1" ht="10.5" customHeight="1" x14ac:dyDescent="0.2">
      <c r="A344" s="51"/>
      <c r="B344" s="11" t="s">
        <v>3</v>
      </c>
      <c r="C344" s="5">
        <v>0</v>
      </c>
      <c r="D344" s="5">
        <v>0</v>
      </c>
      <c r="E344" s="5">
        <v>0</v>
      </c>
      <c r="F344" s="43" t="e">
        <f t="shared" si="32"/>
        <v>#DIV/0!</v>
      </c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</row>
    <row r="345" spans="1:35" s="6" customFormat="1" ht="10.5" customHeight="1" x14ac:dyDescent="0.2">
      <c r="A345" s="51"/>
      <c r="B345" s="11" t="s">
        <v>2</v>
      </c>
      <c r="C345" s="5">
        <v>20000</v>
      </c>
      <c r="D345" s="5">
        <v>0</v>
      </c>
      <c r="E345" s="5">
        <v>0</v>
      </c>
      <c r="F345" s="43">
        <f t="shared" si="32"/>
        <v>0</v>
      </c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</row>
    <row r="346" spans="1:35" s="6" customFormat="1" ht="10.5" customHeight="1" x14ac:dyDescent="0.2">
      <c r="A346" s="51"/>
      <c r="B346" s="11" t="s">
        <v>1</v>
      </c>
      <c r="C346" s="5">
        <v>0</v>
      </c>
      <c r="D346" s="5">
        <v>0</v>
      </c>
      <c r="E346" s="5">
        <v>0</v>
      </c>
      <c r="F346" s="43" t="e">
        <f t="shared" si="32"/>
        <v>#DIV/0!</v>
      </c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</row>
    <row r="347" spans="1:35" s="6" customFormat="1" ht="10.5" customHeight="1" x14ac:dyDescent="0.2">
      <c r="A347" s="51"/>
      <c r="B347" s="11" t="s">
        <v>0</v>
      </c>
      <c r="C347" s="5">
        <v>0</v>
      </c>
      <c r="D347" s="5">
        <v>0</v>
      </c>
      <c r="E347" s="5">
        <v>0</v>
      </c>
      <c r="F347" s="43" t="e">
        <f t="shared" si="32"/>
        <v>#DIV/0!</v>
      </c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</row>
    <row r="348" spans="1:35" s="6" customFormat="1" ht="10.5" customHeight="1" x14ac:dyDescent="0.2">
      <c r="A348" s="51"/>
      <c r="B348" s="11" t="s">
        <v>111</v>
      </c>
      <c r="C348" s="5">
        <v>0</v>
      </c>
      <c r="D348" s="5">
        <v>0</v>
      </c>
      <c r="E348" s="5">
        <v>0</v>
      </c>
      <c r="F348" s="43" t="e">
        <f t="shared" si="32"/>
        <v>#DIV/0!</v>
      </c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</row>
    <row r="349" spans="1:35" s="6" customFormat="1" ht="12.75" customHeight="1" x14ac:dyDescent="0.2">
      <c r="A349" s="51"/>
      <c r="B349" s="11" t="s">
        <v>104</v>
      </c>
      <c r="C349" s="5">
        <v>20000</v>
      </c>
      <c r="D349" s="5">
        <v>0</v>
      </c>
      <c r="E349" s="5">
        <v>0</v>
      </c>
      <c r="F349" s="43">
        <f t="shared" si="32"/>
        <v>0</v>
      </c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</row>
    <row r="350" spans="1:35" s="6" customFormat="1" ht="12.75" customHeight="1" x14ac:dyDescent="0.2">
      <c r="A350" s="51"/>
      <c r="B350" s="11" t="s">
        <v>113</v>
      </c>
      <c r="C350" s="5">
        <f>C345</f>
        <v>20000</v>
      </c>
      <c r="D350" s="5">
        <f>D345</f>
        <v>0</v>
      </c>
      <c r="E350" s="5">
        <f>E345</f>
        <v>0</v>
      </c>
      <c r="F350" s="43">
        <f t="shared" si="32"/>
        <v>0</v>
      </c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</row>
    <row r="351" spans="1:35" s="6" customFormat="1" ht="11.25" customHeight="1" x14ac:dyDescent="0.2">
      <c r="A351" s="61" t="s">
        <v>48</v>
      </c>
      <c r="B351" s="61"/>
      <c r="C351" s="61"/>
      <c r="D351" s="61"/>
      <c r="E351" s="61"/>
      <c r="F351" s="43" t="e">
        <f t="shared" si="32"/>
        <v>#DIV/0!</v>
      </c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</row>
    <row r="352" spans="1:35" s="6" customFormat="1" ht="10.5" customHeight="1" x14ac:dyDescent="0.2">
      <c r="A352" s="62"/>
      <c r="B352" s="11" t="s">
        <v>112</v>
      </c>
      <c r="C352" s="25">
        <f>SUM(C353:C358)</f>
        <v>170258.571</v>
      </c>
      <c r="D352" s="25">
        <f>SUM(D353:D358)</f>
        <v>0</v>
      </c>
      <c r="E352" s="25">
        <f>SUM(E353:E358)</f>
        <v>0</v>
      </c>
      <c r="F352" s="43">
        <f t="shared" si="32"/>
        <v>0</v>
      </c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</row>
    <row r="353" spans="1:35" s="6" customFormat="1" ht="10.5" customHeight="1" x14ac:dyDescent="0.2">
      <c r="A353" s="62"/>
      <c r="B353" s="11" t="s">
        <v>3</v>
      </c>
      <c r="C353" s="25">
        <f t="shared" ref="C353:E358" si="33">C361+C386+C403</f>
        <v>7605.8</v>
      </c>
      <c r="D353" s="25">
        <f t="shared" si="33"/>
        <v>0</v>
      </c>
      <c r="E353" s="25">
        <f t="shared" si="33"/>
        <v>0</v>
      </c>
      <c r="F353" s="43">
        <f t="shared" si="32"/>
        <v>0</v>
      </c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</row>
    <row r="354" spans="1:35" s="6" customFormat="1" ht="10.5" customHeight="1" x14ac:dyDescent="0.2">
      <c r="A354" s="62"/>
      <c r="B354" s="11" t="s">
        <v>2</v>
      </c>
      <c r="C354" s="25">
        <f t="shared" si="33"/>
        <v>124027.77099999999</v>
      </c>
      <c r="D354" s="25">
        <f t="shared" si="33"/>
        <v>0</v>
      </c>
      <c r="E354" s="25">
        <f t="shared" si="33"/>
        <v>0</v>
      </c>
      <c r="F354" s="43">
        <f t="shared" si="32"/>
        <v>0</v>
      </c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</row>
    <row r="355" spans="1:35" s="6" customFormat="1" ht="10.5" customHeight="1" x14ac:dyDescent="0.2">
      <c r="A355" s="62"/>
      <c r="B355" s="11" t="s">
        <v>1</v>
      </c>
      <c r="C355" s="25">
        <f t="shared" si="33"/>
        <v>422.3</v>
      </c>
      <c r="D355" s="25">
        <f t="shared" si="33"/>
        <v>0</v>
      </c>
      <c r="E355" s="25">
        <f t="shared" si="33"/>
        <v>0</v>
      </c>
      <c r="F355" s="43">
        <f t="shared" si="32"/>
        <v>0</v>
      </c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</row>
    <row r="356" spans="1:35" s="6" customFormat="1" ht="10.5" customHeight="1" x14ac:dyDescent="0.2">
      <c r="A356" s="62"/>
      <c r="B356" s="11" t="s">
        <v>0</v>
      </c>
      <c r="C356" s="25">
        <f t="shared" si="33"/>
        <v>0</v>
      </c>
      <c r="D356" s="25">
        <f t="shared" si="33"/>
        <v>0</v>
      </c>
      <c r="E356" s="25">
        <f t="shared" si="33"/>
        <v>0</v>
      </c>
      <c r="F356" s="43" t="e">
        <f t="shared" si="32"/>
        <v>#DIV/0!</v>
      </c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</row>
    <row r="357" spans="1:35" s="6" customFormat="1" ht="10.5" customHeight="1" x14ac:dyDescent="0.2">
      <c r="A357" s="62"/>
      <c r="B357" s="11" t="s">
        <v>111</v>
      </c>
      <c r="C357" s="25">
        <f t="shared" si="33"/>
        <v>0</v>
      </c>
      <c r="D357" s="25">
        <f t="shared" si="33"/>
        <v>0</v>
      </c>
      <c r="E357" s="25">
        <f t="shared" si="33"/>
        <v>0</v>
      </c>
      <c r="F357" s="43" t="e">
        <f t="shared" si="32"/>
        <v>#DIV/0!</v>
      </c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</row>
    <row r="358" spans="1:35" s="6" customFormat="1" ht="10.5" customHeight="1" x14ac:dyDescent="0.2">
      <c r="A358" s="62"/>
      <c r="B358" s="11" t="s">
        <v>104</v>
      </c>
      <c r="C358" s="25">
        <f t="shared" si="33"/>
        <v>38202.699999999997</v>
      </c>
      <c r="D358" s="25">
        <f t="shared" si="33"/>
        <v>0</v>
      </c>
      <c r="E358" s="25">
        <f t="shared" si="33"/>
        <v>0</v>
      </c>
      <c r="F358" s="43">
        <f t="shared" si="32"/>
        <v>0</v>
      </c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</row>
    <row r="359" spans="1:35" s="6" customFormat="1" ht="31.5" customHeight="1" x14ac:dyDescent="0.2">
      <c r="A359" s="53" t="s">
        <v>47</v>
      </c>
      <c r="B359" s="12" t="s">
        <v>172</v>
      </c>
      <c r="C359" s="4"/>
      <c r="D359" s="4"/>
      <c r="E359" s="4"/>
      <c r="F359" s="43" t="e">
        <f t="shared" si="32"/>
        <v>#DIV/0!</v>
      </c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</row>
    <row r="360" spans="1:35" s="6" customFormat="1" ht="10.5" customHeight="1" x14ac:dyDescent="0.2">
      <c r="A360" s="54"/>
      <c r="B360" s="11" t="s">
        <v>4</v>
      </c>
      <c r="C360" s="4">
        <f>SUM(C361:C366)</f>
        <v>80022.8</v>
      </c>
      <c r="D360" s="4">
        <f>SUM(D361:D366)</f>
        <v>0</v>
      </c>
      <c r="E360" s="4">
        <f>SUM(E361:E366)</f>
        <v>0</v>
      </c>
      <c r="F360" s="43">
        <f t="shared" si="32"/>
        <v>0</v>
      </c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</row>
    <row r="361" spans="1:35" s="6" customFormat="1" ht="10.5" customHeight="1" x14ac:dyDescent="0.2">
      <c r="A361" s="54"/>
      <c r="B361" s="11" t="s">
        <v>3</v>
      </c>
      <c r="C361" s="4">
        <f t="shared" ref="C361:E366" si="34">C370+C378</f>
        <v>7605.8</v>
      </c>
      <c r="D361" s="4">
        <f t="shared" si="34"/>
        <v>0</v>
      </c>
      <c r="E361" s="4">
        <f t="shared" si="34"/>
        <v>0</v>
      </c>
      <c r="F361" s="43">
        <f t="shared" si="32"/>
        <v>0</v>
      </c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</row>
    <row r="362" spans="1:35" s="6" customFormat="1" ht="10.5" customHeight="1" x14ac:dyDescent="0.2">
      <c r="A362" s="54"/>
      <c r="B362" s="11" t="s">
        <v>2</v>
      </c>
      <c r="C362" s="4">
        <f t="shared" si="34"/>
        <v>34616</v>
      </c>
      <c r="D362" s="4">
        <f t="shared" si="34"/>
        <v>0</v>
      </c>
      <c r="E362" s="4">
        <f t="shared" si="34"/>
        <v>0</v>
      </c>
      <c r="F362" s="43">
        <f t="shared" si="32"/>
        <v>0</v>
      </c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</row>
    <row r="363" spans="1:35" s="6" customFormat="1" ht="10.5" customHeight="1" x14ac:dyDescent="0.2">
      <c r="A363" s="54"/>
      <c r="B363" s="11" t="s">
        <v>1</v>
      </c>
      <c r="C363" s="4">
        <f t="shared" si="34"/>
        <v>0</v>
      </c>
      <c r="D363" s="4">
        <f t="shared" si="34"/>
        <v>0</v>
      </c>
      <c r="E363" s="4">
        <f t="shared" si="34"/>
        <v>0</v>
      </c>
      <c r="F363" s="43" t="e">
        <f t="shared" si="32"/>
        <v>#DIV/0!</v>
      </c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</row>
    <row r="364" spans="1:35" s="6" customFormat="1" ht="10.5" customHeight="1" x14ac:dyDescent="0.2">
      <c r="A364" s="54"/>
      <c r="B364" s="11" t="s">
        <v>0</v>
      </c>
      <c r="C364" s="4">
        <f t="shared" si="34"/>
        <v>0</v>
      </c>
      <c r="D364" s="4">
        <f t="shared" si="34"/>
        <v>0</v>
      </c>
      <c r="E364" s="4">
        <f t="shared" si="34"/>
        <v>0</v>
      </c>
      <c r="F364" s="43" t="e">
        <f t="shared" si="32"/>
        <v>#DIV/0!</v>
      </c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</row>
    <row r="365" spans="1:35" s="6" customFormat="1" ht="10.5" customHeight="1" x14ac:dyDescent="0.2">
      <c r="A365" s="54"/>
      <c r="B365" s="11" t="s">
        <v>111</v>
      </c>
      <c r="C365" s="4">
        <f t="shared" si="34"/>
        <v>0</v>
      </c>
      <c r="D365" s="4">
        <f t="shared" si="34"/>
        <v>0</v>
      </c>
      <c r="E365" s="4">
        <f t="shared" si="34"/>
        <v>0</v>
      </c>
      <c r="F365" s="43" t="e">
        <f t="shared" si="32"/>
        <v>#DIV/0!</v>
      </c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</row>
    <row r="366" spans="1:35" s="6" customFormat="1" ht="10.5" customHeight="1" x14ac:dyDescent="0.2">
      <c r="A366" s="54"/>
      <c r="B366" s="11" t="s">
        <v>104</v>
      </c>
      <c r="C366" s="4">
        <f t="shared" si="34"/>
        <v>37801</v>
      </c>
      <c r="D366" s="4">
        <f t="shared" si="34"/>
        <v>0</v>
      </c>
      <c r="E366" s="4">
        <f t="shared" si="34"/>
        <v>0</v>
      </c>
      <c r="F366" s="43">
        <f t="shared" si="32"/>
        <v>0</v>
      </c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</row>
    <row r="367" spans="1:35" s="6" customFormat="1" ht="39" x14ac:dyDescent="0.2">
      <c r="A367" s="55"/>
      <c r="B367" s="11" t="s">
        <v>239</v>
      </c>
      <c r="C367" s="5"/>
      <c r="D367" s="5"/>
      <c r="E367" s="5"/>
      <c r="F367" s="43" t="e">
        <f t="shared" si="32"/>
        <v>#DIV/0!</v>
      </c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</row>
    <row r="368" spans="1:35" s="6" customFormat="1" ht="33" customHeight="1" x14ac:dyDescent="0.2">
      <c r="A368" s="53" t="s">
        <v>46</v>
      </c>
      <c r="B368" s="14" t="s">
        <v>135</v>
      </c>
      <c r="C368" s="4"/>
      <c r="D368" s="4"/>
      <c r="E368" s="4"/>
      <c r="F368" s="43" t="e">
        <f t="shared" si="32"/>
        <v>#DIV/0!</v>
      </c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</row>
    <row r="369" spans="1:35" s="6" customFormat="1" ht="11.25" customHeight="1" x14ac:dyDescent="0.2">
      <c r="A369" s="54"/>
      <c r="B369" s="11" t="s">
        <v>4</v>
      </c>
      <c r="C369" s="4">
        <f>SUM(C370:C375)</f>
        <v>44014.6</v>
      </c>
      <c r="D369" s="4">
        <f>SUM(D370:D375)</f>
        <v>0</v>
      </c>
      <c r="E369" s="4">
        <f>SUM(E370:E375)</f>
        <v>0</v>
      </c>
      <c r="F369" s="43">
        <f t="shared" si="32"/>
        <v>0</v>
      </c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</row>
    <row r="370" spans="1:35" s="6" customFormat="1" ht="11.25" customHeight="1" x14ac:dyDescent="0.2">
      <c r="A370" s="54"/>
      <c r="B370" s="11" t="s">
        <v>3</v>
      </c>
      <c r="C370" s="5">
        <v>5324.1</v>
      </c>
      <c r="D370" s="5">
        <v>0</v>
      </c>
      <c r="E370" s="5">
        <v>0</v>
      </c>
      <c r="F370" s="43">
        <f t="shared" si="32"/>
        <v>0</v>
      </c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</row>
    <row r="371" spans="1:35" s="6" customFormat="1" ht="11.25" customHeight="1" x14ac:dyDescent="0.2">
      <c r="A371" s="54"/>
      <c r="B371" s="11" t="s">
        <v>2</v>
      </c>
      <c r="C371" s="5">
        <v>18760</v>
      </c>
      <c r="D371" s="5">
        <v>0</v>
      </c>
      <c r="E371" s="5">
        <v>0</v>
      </c>
      <c r="F371" s="43">
        <f t="shared" si="32"/>
        <v>0</v>
      </c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</row>
    <row r="372" spans="1:35" s="6" customFormat="1" ht="11.25" customHeight="1" x14ac:dyDescent="0.2">
      <c r="A372" s="54"/>
      <c r="B372" s="11" t="s">
        <v>1</v>
      </c>
      <c r="C372" s="5">
        <v>0</v>
      </c>
      <c r="D372" s="5">
        <v>0</v>
      </c>
      <c r="E372" s="5">
        <v>0</v>
      </c>
      <c r="F372" s="43" t="e">
        <f t="shared" si="32"/>
        <v>#DIV/0!</v>
      </c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</row>
    <row r="373" spans="1:35" s="6" customFormat="1" ht="11.25" customHeight="1" x14ac:dyDescent="0.2">
      <c r="A373" s="54"/>
      <c r="B373" s="11" t="s">
        <v>0</v>
      </c>
      <c r="C373" s="5">
        <v>0</v>
      </c>
      <c r="D373" s="5">
        <v>0</v>
      </c>
      <c r="E373" s="5">
        <v>0</v>
      </c>
      <c r="F373" s="43" t="e">
        <f t="shared" si="32"/>
        <v>#DIV/0!</v>
      </c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</row>
    <row r="374" spans="1:35" s="6" customFormat="1" ht="11.25" customHeight="1" x14ac:dyDescent="0.2">
      <c r="A374" s="54"/>
      <c r="B374" s="11" t="s">
        <v>111</v>
      </c>
      <c r="C374" s="5">
        <v>0</v>
      </c>
      <c r="D374" s="5">
        <v>0</v>
      </c>
      <c r="E374" s="5">
        <v>0</v>
      </c>
      <c r="F374" s="43" t="e">
        <f t="shared" si="32"/>
        <v>#DIV/0!</v>
      </c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</row>
    <row r="375" spans="1:35" s="6" customFormat="1" ht="11.25" customHeight="1" x14ac:dyDescent="0.2">
      <c r="A375" s="54"/>
      <c r="B375" s="11" t="s">
        <v>104</v>
      </c>
      <c r="C375" s="5">
        <v>19930.5</v>
      </c>
      <c r="D375" s="5">
        <v>0</v>
      </c>
      <c r="E375" s="5">
        <v>0</v>
      </c>
      <c r="F375" s="43">
        <f t="shared" si="32"/>
        <v>0</v>
      </c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</row>
    <row r="376" spans="1:35" s="6" customFormat="1" ht="32.25" customHeight="1" x14ac:dyDescent="0.2">
      <c r="A376" s="53" t="s">
        <v>45</v>
      </c>
      <c r="B376" s="14" t="s">
        <v>136</v>
      </c>
      <c r="C376" s="4"/>
      <c r="D376" s="4"/>
      <c r="E376" s="4"/>
      <c r="F376" s="43" t="e">
        <f t="shared" si="32"/>
        <v>#DIV/0!</v>
      </c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</row>
    <row r="377" spans="1:35" s="6" customFormat="1" ht="9.75" customHeight="1" x14ac:dyDescent="0.2">
      <c r="A377" s="54"/>
      <c r="B377" s="11" t="s">
        <v>4</v>
      </c>
      <c r="C377" s="4">
        <f>SUM(C378:C383)</f>
        <v>36008.199999999997</v>
      </c>
      <c r="D377" s="4">
        <f>SUM(D378:D383)</f>
        <v>0</v>
      </c>
      <c r="E377" s="4">
        <f>SUM(E378:E383)</f>
        <v>0</v>
      </c>
      <c r="F377" s="43">
        <f t="shared" si="32"/>
        <v>0</v>
      </c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</row>
    <row r="378" spans="1:35" s="6" customFormat="1" ht="9.75" customHeight="1" x14ac:dyDescent="0.2">
      <c r="A378" s="54"/>
      <c r="B378" s="11" t="s">
        <v>3</v>
      </c>
      <c r="C378" s="5">
        <v>2281.6999999999998</v>
      </c>
      <c r="D378" s="5">
        <v>0</v>
      </c>
      <c r="E378" s="5">
        <v>0</v>
      </c>
      <c r="F378" s="43">
        <f t="shared" si="32"/>
        <v>0</v>
      </c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</row>
    <row r="379" spans="1:35" s="6" customFormat="1" ht="9.75" customHeight="1" x14ac:dyDescent="0.2">
      <c r="A379" s="54"/>
      <c r="B379" s="11" t="s">
        <v>2</v>
      </c>
      <c r="C379" s="5">
        <v>15856.000000000002</v>
      </c>
      <c r="D379" s="5">
        <v>0</v>
      </c>
      <c r="E379" s="5">
        <v>0</v>
      </c>
      <c r="F379" s="43">
        <f t="shared" si="32"/>
        <v>0</v>
      </c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</row>
    <row r="380" spans="1:35" s="6" customFormat="1" ht="9.75" customHeight="1" x14ac:dyDescent="0.2">
      <c r="A380" s="54"/>
      <c r="B380" s="11" t="s">
        <v>1</v>
      </c>
      <c r="C380" s="5">
        <v>0</v>
      </c>
      <c r="D380" s="5">
        <v>0</v>
      </c>
      <c r="E380" s="5">
        <v>0</v>
      </c>
      <c r="F380" s="43" t="e">
        <f t="shared" si="32"/>
        <v>#DIV/0!</v>
      </c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</row>
    <row r="381" spans="1:35" s="6" customFormat="1" ht="9.75" customHeight="1" x14ac:dyDescent="0.2">
      <c r="A381" s="54"/>
      <c r="B381" s="11" t="s">
        <v>0</v>
      </c>
      <c r="C381" s="5">
        <v>0</v>
      </c>
      <c r="D381" s="5">
        <v>0</v>
      </c>
      <c r="E381" s="5">
        <v>0</v>
      </c>
      <c r="F381" s="43" t="e">
        <f t="shared" si="32"/>
        <v>#DIV/0!</v>
      </c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</row>
    <row r="382" spans="1:35" s="6" customFormat="1" ht="9.75" customHeight="1" x14ac:dyDescent="0.2">
      <c r="A382" s="54"/>
      <c r="B382" s="11" t="s">
        <v>111</v>
      </c>
      <c r="C382" s="5">
        <v>0</v>
      </c>
      <c r="D382" s="5">
        <v>0</v>
      </c>
      <c r="E382" s="5">
        <v>0</v>
      </c>
      <c r="F382" s="43" t="e">
        <f t="shared" si="32"/>
        <v>#DIV/0!</v>
      </c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</row>
    <row r="383" spans="1:35" s="6" customFormat="1" ht="9.75" customHeight="1" x14ac:dyDescent="0.2">
      <c r="A383" s="54"/>
      <c r="B383" s="11" t="s">
        <v>104</v>
      </c>
      <c r="C383" s="5">
        <v>17870.5</v>
      </c>
      <c r="D383" s="5">
        <v>0</v>
      </c>
      <c r="E383" s="5">
        <v>0</v>
      </c>
      <c r="F383" s="43">
        <f t="shared" si="32"/>
        <v>0</v>
      </c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</row>
    <row r="384" spans="1:35" s="6" customFormat="1" ht="34.5" customHeight="1" x14ac:dyDescent="0.2">
      <c r="A384" s="53" t="s">
        <v>44</v>
      </c>
      <c r="B384" s="13" t="s">
        <v>171</v>
      </c>
      <c r="C384" s="5"/>
      <c r="D384" s="5"/>
      <c r="E384" s="5"/>
      <c r="F384" s="43" t="e">
        <f t="shared" si="32"/>
        <v>#DIV/0!</v>
      </c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</row>
    <row r="385" spans="1:35" s="6" customFormat="1" ht="12.75" customHeight="1" x14ac:dyDescent="0.2">
      <c r="A385" s="54"/>
      <c r="B385" s="11" t="s">
        <v>4</v>
      </c>
      <c r="C385" s="4">
        <f>SUM(C386:C391)</f>
        <v>87411.770999999993</v>
      </c>
      <c r="D385" s="4">
        <f>SUM(D386:D391)</f>
        <v>0</v>
      </c>
      <c r="E385" s="4">
        <f>SUM(E386:E391)</f>
        <v>0</v>
      </c>
      <c r="F385" s="43">
        <f t="shared" si="32"/>
        <v>0</v>
      </c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</row>
    <row r="386" spans="1:35" s="6" customFormat="1" ht="12.75" customHeight="1" x14ac:dyDescent="0.2">
      <c r="A386" s="54"/>
      <c r="B386" s="11" t="s">
        <v>3</v>
      </c>
      <c r="C386" s="5">
        <f>C395</f>
        <v>0</v>
      </c>
      <c r="D386" s="5">
        <f t="shared" ref="D386:E386" si="35">D395</f>
        <v>0</v>
      </c>
      <c r="E386" s="5">
        <f t="shared" si="35"/>
        <v>0</v>
      </c>
      <c r="F386" s="43" t="e">
        <f t="shared" si="32"/>
        <v>#DIV/0!</v>
      </c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</row>
    <row r="387" spans="1:35" s="6" customFormat="1" ht="12.75" customHeight="1" x14ac:dyDescent="0.2">
      <c r="A387" s="54"/>
      <c r="B387" s="11" t="s">
        <v>2</v>
      </c>
      <c r="C387" s="5">
        <f t="shared" ref="C387:E391" si="36">C396</f>
        <v>87411.770999999993</v>
      </c>
      <c r="D387" s="5">
        <f t="shared" si="36"/>
        <v>0</v>
      </c>
      <c r="E387" s="5">
        <f t="shared" si="36"/>
        <v>0</v>
      </c>
      <c r="F387" s="43">
        <f t="shared" si="32"/>
        <v>0</v>
      </c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</row>
    <row r="388" spans="1:35" s="6" customFormat="1" ht="12.75" customHeight="1" x14ac:dyDescent="0.2">
      <c r="A388" s="54"/>
      <c r="B388" s="11" t="s">
        <v>1</v>
      </c>
      <c r="C388" s="5">
        <f t="shared" si="36"/>
        <v>0</v>
      </c>
      <c r="D388" s="5">
        <f t="shared" si="36"/>
        <v>0</v>
      </c>
      <c r="E388" s="5">
        <f t="shared" si="36"/>
        <v>0</v>
      </c>
      <c r="F388" s="43" t="e">
        <f t="shared" si="32"/>
        <v>#DIV/0!</v>
      </c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</row>
    <row r="389" spans="1:35" s="6" customFormat="1" ht="12.75" customHeight="1" x14ac:dyDescent="0.2">
      <c r="A389" s="54"/>
      <c r="B389" s="11" t="s">
        <v>0</v>
      </c>
      <c r="C389" s="5">
        <f t="shared" si="36"/>
        <v>0</v>
      </c>
      <c r="D389" s="5">
        <f t="shared" si="36"/>
        <v>0</v>
      </c>
      <c r="E389" s="5">
        <f t="shared" si="36"/>
        <v>0</v>
      </c>
      <c r="F389" s="43" t="e">
        <f t="shared" si="32"/>
        <v>#DIV/0!</v>
      </c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</row>
    <row r="390" spans="1:35" s="6" customFormat="1" ht="12.75" customHeight="1" x14ac:dyDescent="0.2">
      <c r="A390" s="54"/>
      <c r="B390" s="11" t="s">
        <v>111</v>
      </c>
      <c r="C390" s="5">
        <f t="shared" si="36"/>
        <v>0</v>
      </c>
      <c r="D390" s="5">
        <f t="shared" si="36"/>
        <v>0</v>
      </c>
      <c r="E390" s="5">
        <f t="shared" si="36"/>
        <v>0</v>
      </c>
      <c r="F390" s="43" t="e">
        <f t="shared" si="32"/>
        <v>#DIV/0!</v>
      </c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</row>
    <row r="391" spans="1:35" s="6" customFormat="1" ht="10.5" customHeight="1" x14ac:dyDescent="0.2">
      <c r="A391" s="54"/>
      <c r="B391" s="11" t="s">
        <v>104</v>
      </c>
      <c r="C391" s="5">
        <f t="shared" si="36"/>
        <v>0</v>
      </c>
      <c r="D391" s="5">
        <f t="shared" si="36"/>
        <v>0</v>
      </c>
      <c r="E391" s="5">
        <f t="shared" si="36"/>
        <v>0</v>
      </c>
      <c r="F391" s="43" t="e">
        <f t="shared" si="32"/>
        <v>#DIV/0!</v>
      </c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</row>
    <row r="392" spans="1:35" s="6" customFormat="1" ht="58.5" x14ac:dyDescent="0.2">
      <c r="A392" s="55"/>
      <c r="B392" s="29" t="s">
        <v>201</v>
      </c>
      <c r="C392" s="5"/>
      <c r="D392" s="5"/>
      <c r="E392" s="5"/>
      <c r="F392" s="43" t="e">
        <f t="shared" si="32"/>
        <v>#DIV/0!</v>
      </c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</row>
    <row r="393" spans="1:35" s="6" customFormat="1" ht="21.75" customHeight="1" x14ac:dyDescent="0.2">
      <c r="A393" s="51" t="s">
        <v>43</v>
      </c>
      <c r="B393" s="13" t="s">
        <v>139</v>
      </c>
      <c r="C393" s="5"/>
      <c r="D393" s="5"/>
      <c r="E393" s="5"/>
      <c r="F393" s="43" t="e">
        <f t="shared" si="32"/>
        <v>#DIV/0!</v>
      </c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</row>
    <row r="394" spans="1:35" s="6" customFormat="1" ht="9.75" customHeight="1" x14ac:dyDescent="0.2">
      <c r="A394" s="51"/>
      <c r="B394" s="11" t="s">
        <v>4</v>
      </c>
      <c r="C394" s="4">
        <f>SUM(C395:C400)</f>
        <v>87411.770999999993</v>
      </c>
      <c r="D394" s="4">
        <f>SUM(D395:D400)</f>
        <v>0</v>
      </c>
      <c r="E394" s="4">
        <f>SUM(E395:E400)</f>
        <v>0</v>
      </c>
      <c r="F394" s="43">
        <f t="shared" si="32"/>
        <v>0</v>
      </c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</row>
    <row r="395" spans="1:35" s="6" customFormat="1" ht="9.75" customHeight="1" x14ac:dyDescent="0.2">
      <c r="A395" s="51"/>
      <c r="B395" s="11" t="s">
        <v>3</v>
      </c>
      <c r="C395" s="5">
        <v>0</v>
      </c>
      <c r="D395" s="5">
        <v>0</v>
      </c>
      <c r="E395" s="5">
        <v>0</v>
      </c>
      <c r="F395" s="43" t="e">
        <f t="shared" si="32"/>
        <v>#DIV/0!</v>
      </c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</row>
    <row r="396" spans="1:35" s="6" customFormat="1" ht="9.75" customHeight="1" x14ac:dyDescent="0.2">
      <c r="A396" s="51"/>
      <c r="B396" s="11" t="s">
        <v>2</v>
      </c>
      <c r="C396" s="5">
        <v>87411.770999999993</v>
      </c>
      <c r="D396" s="5">
        <v>0</v>
      </c>
      <c r="E396" s="5">
        <v>0</v>
      </c>
      <c r="F396" s="43">
        <f t="shared" si="32"/>
        <v>0</v>
      </c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</row>
    <row r="397" spans="1:35" s="6" customFormat="1" ht="9.75" customHeight="1" x14ac:dyDescent="0.2">
      <c r="A397" s="51"/>
      <c r="B397" s="11" t="s">
        <v>1</v>
      </c>
      <c r="C397" s="5">
        <v>0</v>
      </c>
      <c r="D397" s="5">
        <v>0</v>
      </c>
      <c r="E397" s="5">
        <v>0</v>
      </c>
      <c r="F397" s="43" t="e">
        <f t="shared" si="32"/>
        <v>#DIV/0!</v>
      </c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</row>
    <row r="398" spans="1:35" s="6" customFormat="1" ht="9.75" customHeight="1" x14ac:dyDescent="0.2">
      <c r="A398" s="51"/>
      <c r="B398" s="11" t="s">
        <v>0</v>
      </c>
      <c r="C398" s="5">
        <v>0</v>
      </c>
      <c r="D398" s="5">
        <v>0</v>
      </c>
      <c r="E398" s="5">
        <v>0</v>
      </c>
      <c r="F398" s="43" t="e">
        <f t="shared" ref="F398:F461" si="37">E398/C398</f>
        <v>#DIV/0!</v>
      </c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</row>
    <row r="399" spans="1:35" s="6" customFormat="1" ht="9.75" customHeight="1" x14ac:dyDescent="0.2">
      <c r="A399" s="51"/>
      <c r="B399" s="11" t="s">
        <v>111</v>
      </c>
      <c r="C399" s="5">
        <v>0</v>
      </c>
      <c r="D399" s="5">
        <v>0</v>
      </c>
      <c r="E399" s="5">
        <v>0</v>
      </c>
      <c r="F399" s="43" t="e">
        <f t="shared" si="37"/>
        <v>#DIV/0!</v>
      </c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</row>
    <row r="400" spans="1:35" s="6" customFormat="1" ht="9.75" customHeight="1" x14ac:dyDescent="0.2">
      <c r="A400" s="51"/>
      <c r="B400" s="11" t="s">
        <v>104</v>
      </c>
      <c r="C400" s="5">
        <v>0</v>
      </c>
      <c r="D400" s="5">
        <v>0</v>
      </c>
      <c r="E400" s="5">
        <v>0</v>
      </c>
      <c r="F400" s="43" t="e">
        <f t="shared" si="37"/>
        <v>#DIV/0!</v>
      </c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</row>
    <row r="401" spans="1:35" s="6" customFormat="1" ht="22.5" customHeight="1" x14ac:dyDescent="0.2">
      <c r="A401" s="53" t="s">
        <v>97</v>
      </c>
      <c r="B401" s="13" t="s">
        <v>170</v>
      </c>
      <c r="C401" s="5"/>
      <c r="D401" s="5"/>
      <c r="E401" s="5"/>
      <c r="F401" s="43" t="e">
        <f t="shared" si="37"/>
        <v>#DIV/0!</v>
      </c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</row>
    <row r="402" spans="1:35" s="6" customFormat="1" ht="13.5" customHeight="1" x14ac:dyDescent="0.2">
      <c r="A402" s="54"/>
      <c r="B402" s="11" t="s">
        <v>4</v>
      </c>
      <c r="C402" s="4">
        <f>SUM(C403:C408)</f>
        <v>2824</v>
      </c>
      <c r="D402" s="4">
        <f>SUM(D403:D408)</f>
        <v>0</v>
      </c>
      <c r="E402" s="4">
        <f>SUM(E403:E408)</f>
        <v>0</v>
      </c>
      <c r="F402" s="43">
        <f t="shared" si="37"/>
        <v>0</v>
      </c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</row>
    <row r="403" spans="1:35" s="6" customFormat="1" ht="13.5" customHeight="1" x14ac:dyDescent="0.2">
      <c r="A403" s="54"/>
      <c r="B403" s="11" t="s">
        <v>3</v>
      </c>
      <c r="C403" s="5">
        <v>0</v>
      </c>
      <c r="D403" s="5">
        <v>0</v>
      </c>
      <c r="E403" s="5">
        <v>0</v>
      </c>
      <c r="F403" s="43" t="e">
        <f t="shared" si="37"/>
        <v>#DIV/0!</v>
      </c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</row>
    <row r="404" spans="1:35" s="6" customFormat="1" ht="13.5" customHeight="1" x14ac:dyDescent="0.2">
      <c r="A404" s="54"/>
      <c r="B404" s="11" t="s">
        <v>2</v>
      </c>
      <c r="C404" s="5">
        <v>2000</v>
      </c>
      <c r="D404" s="5">
        <v>0</v>
      </c>
      <c r="E404" s="5">
        <v>0</v>
      </c>
      <c r="F404" s="43">
        <f t="shared" si="37"/>
        <v>0</v>
      </c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</row>
    <row r="405" spans="1:35" s="6" customFormat="1" ht="13.5" customHeight="1" x14ac:dyDescent="0.2">
      <c r="A405" s="54"/>
      <c r="B405" s="11" t="s">
        <v>1</v>
      </c>
      <c r="C405" s="5">
        <v>422.3</v>
      </c>
      <c r="D405" s="5">
        <v>0</v>
      </c>
      <c r="E405" s="5">
        <v>0</v>
      </c>
      <c r="F405" s="43">
        <f t="shared" si="37"/>
        <v>0</v>
      </c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</row>
    <row r="406" spans="1:35" s="6" customFormat="1" ht="13.5" customHeight="1" x14ac:dyDescent="0.2">
      <c r="A406" s="54"/>
      <c r="B406" s="11" t="s">
        <v>0</v>
      </c>
      <c r="C406" s="5">
        <v>0</v>
      </c>
      <c r="D406" s="5">
        <v>0</v>
      </c>
      <c r="E406" s="5">
        <v>0</v>
      </c>
      <c r="F406" s="43" t="e">
        <f t="shared" si="37"/>
        <v>#DIV/0!</v>
      </c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</row>
    <row r="407" spans="1:35" s="6" customFormat="1" ht="13.5" customHeight="1" x14ac:dyDescent="0.2">
      <c r="A407" s="54"/>
      <c r="B407" s="11" t="s">
        <v>111</v>
      </c>
      <c r="C407" s="5">
        <v>0</v>
      </c>
      <c r="D407" s="5">
        <v>0</v>
      </c>
      <c r="E407" s="5">
        <v>0</v>
      </c>
      <c r="F407" s="43" t="e">
        <f t="shared" si="37"/>
        <v>#DIV/0!</v>
      </c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</row>
    <row r="408" spans="1:35" s="6" customFormat="1" ht="13.5" customHeight="1" x14ac:dyDescent="0.2">
      <c r="A408" s="54"/>
      <c r="B408" s="11" t="s">
        <v>104</v>
      </c>
      <c r="C408" s="5">
        <v>401.7</v>
      </c>
      <c r="D408" s="5">
        <v>0</v>
      </c>
      <c r="E408" s="5">
        <v>0</v>
      </c>
      <c r="F408" s="43">
        <f t="shared" si="37"/>
        <v>0</v>
      </c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</row>
    <row r="409" spans="1:35" s="6" customFormat="1" ht="9.75" customHeight="1" x14ac:dyDescent="0.2">
      <c r="A409" s="61" t="s">
        <v>38</v>
      </c>
      <c r="B409" s="61"/>
      <c r="C409" s="61"/>
      <c r="D409" s="61"/>
      <c r="E409" s="61"/>
      <c r="F409" s="43" t="e">
        <f t="shared" si="37"/>
        <v>#DIV/0!</v>
      </c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</row>
    <row r="410" spans="1:35" s="6" customFormat="1" ht="9" customHeight="1" x14ac:dyDescent="0.2">
      <c r="A410" s="62"/>
      <c r="B410" s="11" t="s">
        <v>112</v>
      </c>
      <c r="C410" s="25">
        <f>SUM(C411:C416)</f>
        <v>28669.5</v>
      </c>
      <c r="D410" s="25">
        <f>SUM(D411:D416)</f>
        <v>0</v>
      </c>
      <c r="E410" s="25">
        <f>SUM(E411:E416)</f>
        <v>0</v>
      </c>
      <c r="F410" s="43">
        <f t="shared" si="37"/>
        <v>0</v>
      </c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</row>
    <row r="411" spans="1:35" s="6" customFormat="1" ht="9" customHeight="1" x14ac:dyDescent="0.2">
      <c r="A411" s="62"/>
      <c r="B411" s="11" t="s">
        <v>3</v>
      </c>
      <c r="C411" s="25">
        <f>C419</f>
        <v>0</v>
      </c>
      <c r="D411" s="25">
        <f t="shared" ref="D411:E411" si="38">D419</f>
        <v>0</v>
      </c>
      <c r="E411" s="25">
        <f t="shared" si="38"/>
        <v>0</v>
      </c>
      <c r="F411" s="43" t="e">
        <f t="shared" si="37"/>
        <v>#DIV/0!</v>
      </c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</row>
    <row r="412" spans="1:35" s="6" customFormat="1" ht="9" customHeight="1" x14ac:dyDescent="0.2">
      <c r="A412" s="62"/>
      <c r="B412" s="11" t="s">
        <v>2</v>
      </c>
      <c r="C412" s="25">
        <f t="shared" ref="C412:E416" si="39">C420</f>
        <v>28000</v>
      </c>
      <c r="D412" s="25">
        <f t="shared" si="39"/>
        <v>0</v>
      </c>
      <c r="E412" s="25">
        <f t="shared" si="39"/>
        <v>0</v>
      </c>
      <c r="F412" s="43">
        <f t="shared" si="37"/>
        <v>0</v>
      </c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</row>
    <row r="413" spans="1:35" s="6" customFormat="1" ht="9" customHeight="1" x14ac:dyDescent="0.2">
      <c r="A413" s="62"/>
      <c r="B413" s="11" t="s">
        <v>1</v>
      </c>
      <c r="C413" s="25">
        <f t="shared" si="39"/>
        <v>0</v>
      </c>
      <c r="D413" s="25">
        <f t="shared" si="39"/>
        <v>0</v>
      </c>
      <c r="E413" s="25">
        <f t="shared" si="39"/>
        <v>0</v>
      </c>
      <c r="F413" s="43" t="e">
        <f t="shared" si="37"/>
        <v>#DIV/0!</v>
      </c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</row>
    <row r="414" spans="1:35" s="6" customFormat="1" ht="9" customHeight="1" x14ac:dyDescent="0.2">
      <c r="A414" s="62"/>
      <c r="B414" s="11" t="s">
        <v>0</v>
      </c>
      <c r="C414" s="25">
        <f t="shared" si="39"/>
        <v>0</v>
      </c>
      <c r="D414" s="25">
        <f t="shared" si="39"/>
        <v>0</v>
      </c>
      <c r="E414" s="25">
        <f t="shared" si="39"/>
        <v>0</v>
      </c>
      <c r="F414" s="43" t="e">
        <f t="shared" si="37"/>
        <v>#DIV/0!</v>
      </c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</row>
    <row r="415" spans="1:35" s="6" customFormat="1" ht="9" customHeight="1" x14ac:dyDescent="0.2">
      <c r="A415" s="62"/>
      <c r="B415" s="11" t="s">
        <v>111</v>
      </c>
      <c r="C415" s="25">
        <f t="shared" si="39"/>
        <v>0</v>
      </c>
      <c r="D415" s="25">
        <f t="shared" si="39"/>
        <v>0</v>
      </c>
      <c r="E415" s="25">
        <f t="shared" si="39"/>
        <v>0</v>
      </c>
      <c r="F415" s="43" t="e">
        <f t="shared" si="37"/>
        <v>#DIV/0!</v>
      </c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</row>
    <row r="416" spans="1:35" s="6" customFormat="1" ht="9" customHeight="1" x14ac:dyDescent="0.2">
      <c r="A416" s="62"/>
      <c r="B416" s="11" t="s">
        <v>104</v>
      </c>
      <c r="C416" s="25">
        <f t="shared" si="39"/>
        <v>669.5</v>
      </c>
      <c r="D416" s="25">
        <f t="shared" si="39"/>
        <v>0</v>
      </c>
      <c r="E416" s="25">
        <f t="shared" si="39"/>
        <v>0</v>
      </c>
      <c r="F416" s="43">
        <f t="shared" si="37"/>
        <v>0</v>
      </c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</row>
    <row r="417" spans="1:35" s="6" customFormat="1" ht="30.75" customHeight="1" x14ac:dyDescent="0.2">
      <c r="A417" s="53" t="s">
        <v>37</v>
      </c>
      <c r="B417" s="12" t="s">
        <v>169</v>
      </c>
      <c r="C417" s="4"/>
      <c r="D417" s="4"/>
      <c r="E417" s="4"/>
      <c r="F417" s="43" t="e">
        <f t="shared" si="37"/>
        <v>#DIV/0!</v>
      </c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</row>
    <row r="418" spans="1:35" s="6" customFormat="1" ht="9.75" customHeight="1" x14ac:dyDescent="0.2">
      <c r="A418" s="54"/>
      <c r="B418" s="11" t="s">
        <v>4</v>
      </c>
      <c r="C418" s="4">
        <f>SUM(C419:C424)</f>
        <v>28669.5</v>
      </c>
      <c r="D418" s="4">
        <f>SUM(D419:D424)</f>
        <v>0</v>
      </c>
      <c r="E418" s="4">
        <f>SUM(E419:E424)</f>
        <v>0</v>
      </c>
      <c r="F418" s="43">
        <f t="shared" si="37"/>
        <v>0</v>
      </c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</row>
    <row r="419" spans="1:35" s="6" customFormat="1" ht="9.75" customHeight="1" x14ac:dyDescent="0.2">
      <c r="A419" s="54"/>
      <c r="B419" s="11" t="s">
        <v>3</v>
      </c>
      <c r="C419" s="4">
        <f t="shared" ref="C419:E424" si="40">C428+C437</f>
        <v>0</v>
      </c>
      <c r="D419" s="4">
        <f t="shared" si="40"/>
        <v>0</v>
      </c>
      <c r="E419" s="4">
        <f t="shared" si="40"/>
        <v>0</v>
      </c>
      <c r="F419" s="43" t="e">
        <f t="shared" si="37"/>
        <v>#DIV/0!</v>
      </c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</row>
    <row r="420" spans="1:35" s="6" customFormat="1" ht="9.75" customHeight="1" x14ac:dyDescent="0.2">
      <c r="A420" s="54"/>
      <c r="B420" s="11" t="s">
        <v>2</v>
      </c>
      <c r="C420" s="4">
        <f t="shared" si="40"/>
        <v>28000</v>
      </c>
      <c r="D420" s="4">
        <f t="shared" si="40"/>
        <v>0</v>
      </c>
      <c r="E420" s="4">
        <f t="shared" si="40"/>
        <v>0</v>
      </c>
      <c r="F420" s="43">
        <f t="shared" si="37"/>
        <v>0</v>
      </c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</row>
    <row r="421" spans="1:35" s="6" customFormat="1" ht="9.75" customHeight="1" x14ac:dyDescent="0.2">
      <c r="A421" s="54"/>
      <c r="B421" s="11" t="s">
        <v>1</v>
      </c>
      <c r="C421" s="4">
        <f t="shared" si="40"/>
        <v>0</v>
      </c>
      <c r="D421" s="4">
        <f t="shared" si="40"/>
        <v>0</v>
      </c>
      <c r="E421" s="4">
        <f t="shared" si="40"/>
        <v>0</v>
      </c>
      <c r="F421" s="43" t="e">
        <f t="shared" si="37"/>
        <v>#DIV/0!</v>
      </c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</row>
    <row r="422" spans="1:35" s="6" customFormat="1" ht="9.75" customHeight="1" x14ac:dyDescent="0.2">
      <c r="A422" s="54"/>
      <c r="B422" s="11" t="s">
        <v>0</v>
      </c>
      <c r="C422" s="4">
        <f t="shared" si="40"/>
        <v>0</v>
      </c>
      <c r="D422" s="4">
        <f t="shared" si="40"/>
        <v>0</v>
      </c>
      <c r="E422" s="4">
        <f t="shared" si="40"/>
        <v>0</v>
      </c>
      <c r="F422" s="43" t="e">
        <f t="shared" si="37"/>
        <v>#DIV/0!</v>
      </c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</row>
    <row r="423" spans="1:35" s="6" customFormat="1" ht="9.75" customHeight="1" x14ac:dyDescent="0.2">
      <c r="A423" s="54"/>
      <c r="B423" s="11" t="s">
        <v>111</v>
      </c>
      <c r="C423" s="4">
        <f t="shared" si="40"/>
        <v>0</v>
      </c>
      <c r="D423" s="4">
        <f t="shared" si="40"/>
        <v>0</v>
      </c>
      <c r="E423" s="4">
        <f t="shared" si="40"/>
        <v>0</v>
      </c>
      <c r="F423" s="43" t="e">
        <f t="shared" si="37"/>
        <v>#DIV/0!</v>
      </c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</row>
    <row r="424" spans="1:35" s="6" customFormat="1" ht="9.75" customHeight="1" x14ac:dyDescent="0.2">
      <c r="A424" s="54"/>
      <c r="B424" s="11" t="s">
        <v>104</v>
      </c>
      <c r="C424" s="4">
        <f t="shared" si="40"/>
        <v>669.5</v>
      </c>
      <c r="D424" s="4">
        <f t="shared" si="40"/>
        <v>0</v>
      </c>
      <c r="E424" s="4">
        <f t="shared" si="40"/>
        <v>0</v>
      </c>
      <c r="F424" s="43">
        <f t="shared" si="37"/>
        <v>0</v>
      </c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</row>
    <row r="425" spans="1:35" s="6" customFormat="1" ht="78.75" customHeight="1" x14ac:dyDescent="0.2">
      <c r="A425" s="55"/>
      <c r="B425" s="29" t="s">
        <v>238</v>
      </c>
      <c r="C425" s="5"/>
      <c r="D425" s="5"/>
      <c r="E425" s="5"/>
      <c r="F425" s="43" t="e">
        <f t="shared" si="37"/>
        <v>#DIV/0!</v>
      </c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</row>
    <row r="426" spans="1:35" s="6" customFormat="1" ht="20.25" customHeight="1" x14ac:dyDescent="0.2">
      <c r="A426" s="51" t="s">
        <v>36</v>
      </c>
      <c r="B426" s="14" t="s">
        <v>141</v>
      </c>
      <c r="C426" s="4"/>
      <c r="D426" s="4"/>
      <c r="E426" s="4"/>
      <c r="F426" s="43" t="e">
        <f t="shared" si="37"/>
        <v>#DIV/0!</v>
      </c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</row>
    <row r="427" spans="1:35" s="6" customFormat="1" ht="9.75" customHeight="1" x14ac:dyDescent="0.2">
      <c r="A427" s="51"/>
      <c r="B427" s="11" t="s">
        <v>4</v>
      </c>
      <c r="C427" s="4">
        <f>SUM(C428:C433)</f>
        <v>20369.5</v>
      </c>
      <c r="D427" s="4">
        <f>SUM(D428:D433)</f>
        <v>0</v>
      </c>
      <c r="E427" s="4">
        <f>SUM(E428:E433)</f>
        <v>0</v>
      </c>
      <c r="F427" s="43">
        <f t="shared" si="37"/>
        <v>0</v>
      </c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</row>
    <row r="428" spans="1:35" s="6" customFormat="1" ht="9.75" customHeight="1" x14ac:dyDescent="0.2">
      <c r="A428" s="51"/>
      <c r="B428" s="11" t="s">
        <v>3</v>
      </c>
      <c r="C428" s="5">
        <v>0</v>
      </c>
      <c r="D428" s="5">
        <v>0</v>
      </c>
      <c r="E428" s="5">
        <v>0</v>
      </c>
      <c r="F428" s="43" t="e">
        <f t="shared" si="37"/>
        <v>#DIV/0!</v>
      </c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</row>
    <row r="429" spans="1:35" s="6" customFormat="1" ht="9.75" customHeight="1" x14ac:dyDescent="0.2">
      <c r="A429" s="51"/>
      <c r="B429" s="11" t="s">
        <v>2</v>
      </c>
      <c r="C429" s="5">
        <v>20000</v>
      </c>
      <c r="D429" s="5">
        <v>0</v>
      </c>
      <c r="E429" s="5">
        <v>0</v>
      </c>
      <c r="F429" s="43">
        <f t="shared" si="37"/>
        <v>0</v>
      </c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</row>
    <row r="430" spans="1:35" s="6" customFormat="1" ht="9.75" customHeight="1" x14ac:dyDescent="0.2">
      <c r="A430" s="51"/>
      <c r="B430" s="11" t="s">
        <v>1</v>
      </c>
      <c r="C430" s="5">
        <v>0</v>
      </c>
      <c r="D430" s="5">
        <v>0</v>
      </c>
      <c r="E430" s="5">
        <v>0</v>
      </c>
      <c r="F430" s="43" t="e">
        <f t="shared" si="37"/>
        <v>#DIV/0!</v>
      </c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</row>
    <row r="431" spans="1:35" s="6" customFormat="1" ht="9.75" customHeight="1" x14ac:dyDescent="0.2">
      <c r="A431" s="51"/>
      <c r="B431" s="11" t="s">
        <v>0</v>
      </c>
      <c r="C431" s="5">
        <v>0</v>
      </c>
      <c r="D431" s="5">
        <v>0</v>
      </c>
      <c r="E431" s="5">
        <v>0</v>
      </c>
      <c r="F431" s="43" t="e">
        <f t="shared" si="37"/>
        <v>#DIV/0!</v>
      </c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</row>
    <row r="432" spans="1:35" s="6" customFormat="1" ht="9.75" customHeight="1" x14ac:dyDescent="0.2">
      <c r="A432" s="51"/>
      <c r="B432" s="11" t="s">
        <v>111</v>
      </c>
      <c r="C432" s="5">
        <v>0</v>
      </c>
      <c r="D432" s="5">
        <v>0</v>
      </c>
      <c r="E432" s="5">
        <v>0</v>
      </c>
      <c r="F432" s="43" t="e">
        <f t="shared" si="37"/>
        <v>#DIV/0!</v>
      </c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</row>
    <row r="433" spans="1:35" s="6" customFormat="1" ht="9.75" customHeight="1" x14ac:dyDescent="0.2">
      <c r="A433" s="51"/>
      <c r="B433" s="11" t="s">
        <v>104</v>
      </c>
      <c r="C433" s="5">
        <v>369.5</v>
      </c>
      <c r="D433" s="5">
        <v>0</v>
      </c>
      <c r="E433" s="5">
        <v>0</v>
      </c>
      <c r="F433" s="43">
        <f t="shared" si="37"/>
        <v>0</v>
      </c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</row>
    <row r="434" spans="1:35" s="6" customFormat="1" ht="9.75" customHeight="1" x14ac:dyDescent="0.2">
      <c r="A434" s="51"/>
      <c r="B434" s="11" t="s">
        <v>114</v>
      </c>
      <c r="C434" s="5">
        <f>C428+C429</f>
        <v>20000</v>
      </c>
      <c r="D434" s="5">
        <f>D428+D429</f>
        <v>0</v>
      </c>
      <c r="E434" s="5">
        <f>E428+E429</f>
        <v>0</v>
      </c>
      <c r="F434" s="43">
        <f t="shared" si="37"/>
        <v>0</v>
      </c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</row>
    <row r="435" spans="1:35" s="6" customFormat="1" ht="33.75" customHeight="1" x14ac:dyDescent="0.2">
      <c r="A435" s="51" t="s">
        <v>35</v>
      </c>
      <c r="B435" s="12" t="s">
        <v>168</v>
      </c>
      <c r="C435" s="4"/>
      <c r="D435" s="4"/>
      <c r="E435" s="4"/>
      <c r="F435" s="43" t="e">
        <f t="shared" si="37"/>
        <v>#DIV/0!</v>
      </c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</row>
    <row r="436" spans="1:35" s="6" customFormat="1" ht="9" customHeight="1" x14ac:dyDescent="0.2">
      <c r="A436" s="51"/>
      <c r="B436" s="11" t="s">
        <v>4</v>
      </c>
      <c r="C436" s="4">
        <f>SUM(C437:C442)</f>
        <v>8300</v>
      </c>
      <c r="D436" s="4">
        <f>SUM(D437:D442)</f>
        <v>0</v>
      </c>
      <c r="E436" s="4">
        <f>SUM(E437:E442)</f>
        <v>0</v>
      </c>
      <c r="F436" s="43">
        <f t="shared" si="37"/>
        <v>0</v>
      </c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</row>
    <row r="437" spans="1:35" s="6" customFormat="1" ht="9" customHeight="1" x14ac:dyDescent="0.2">
      <c r="A437" s="51"/>
      <c r="B437" s="11" t="s">
        <v>3</v>
      </c>
      <c r="C437" s="5">
        <v>0</v>
      </c>
      <c r="D437" s="4">
        <v>0</v>
      </c>
      <c r="E437" s="4">
        <v>0</v>
      </c>
      <c r="F437" s="43" t="e">
        <f t="shared" si="37"/>
        <v>#DIV/0!</v>
      </c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</row>
    <row r="438" spans="1:35" s="6" customFormat="1" ht="9" customHeight="1" x14ac:dyDescent="0.2">
      <c r="A438" s="51"/>
      <c r="B438" s="11" t="s">
        <v>2</v>
      </c>
      <c r="C438" s="5">
        <v>8000</v>
      </c>
      <c r="D438" s="4">
        <v>0</v>
      </c>
      <c r="E438" s="4">
        <v>0</v>
      </c>
      <c r="F438" s="43">
        <f t="shared" si="37"/>
        <v>0</v>
      </c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</row>
    <row r="439" spans="1:35" s="6" customFormat="1" ht="9" customHeight="1" x14ac:dyDescent="0.2">
      <c r="A439" s="51"/>
      <c r="B439" s="11" t="s">
        <v>1</v>
      </c>
      <c r="C439" s="4">
        <v>0</v>
      </c>
      <c r="D439" s="4">
        <v>0</v>
      </c>
      <c r="E439" s="4">
        <v>0</v>
      </c>
      <c r="F439" s="43" t="e">
        <f t="shared" si="37"/>
        <v>#DIV/0!</v>
      </c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</row>
    <row r="440" spans="1:35" s="6" customFormat="1" ht="9" customHeight="1" x14ac:dyDescent="0.2">
      <c r="A440" s="51"/>
      <c r="B440" s="11" t="s">
        <v>0</v>
      </c>
      <c r="C440" s="4">
        <v>0</v>
      </c>
      <c r="D440" s="4">
        <v>0</v>
      </c>
      <c r="E440" s="4">
        <v>0</v>
      </c>
      <c r="F440" s="43" t="e">
        <f t="shared" si="37"/>
        <v>#DIV/0!</v>
      </c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</row>
    <row r="441" spans="1:35" s="6" customFormat="1" ht="9" customHeight="1" x14ac:dyDescent="0.2">
      <c r="A441" s="51"/>
      <c r="B441" s="11" t="s">
        <v>111</v>
      </c>
      <c r="C441" s="4">
        <v>0</v>
      </c>
      <c r="D441" s="4">
        <v>0</v>
      </c>
      <c r="E441" s="4">
        <v>0</v>
      </c>
      <c r="F441" s="43" t="e">
        <f t="shared" si="37"/>
        <v>#DIV/0!</v>
      </c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</row>
    <row r="442" spans="1:35" s="6" customFormat="1" ht="9" customHeight="1" x14ac:dyDescent="0.2">
      <c r="A442" s="51"/>
      <c r="B442" s="11" t="s">
        <v>104</v>
      </c>
      <c r="C442" s="4">
        <v>300</v>
      </c>
      <c r="D442" s="4">
        <v>0</v>
      </c>
      <c r="E442" s="4">
        <v>0</v>
      </c>
      <c r="F442" s="43">
        <f t="shared" si="37"/>
        <v>0</v>
      </c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</row>
    <row r="443" spans="1:35" s="6" customFormat="1" ht="9.75" customHeight="1" x14ac:dyDescent="0.2">
      <c r="A443" s="51"/>
      <c r="B443" s="11" t="s">
        <v>114</v>
      </c>
      <c r="C443" s="4">
        <f>C437+C438</f>
        <v>8000</v>
      </c>
      <c r="D443" s="4">
        <f>D437+D438</f>
        <v>0</v>
      </c>
      <c r="E443" s="4">
        <f>E437+E438</f>
        <v>0</v>
      </c>
      <c r="F443" s="43">
        <f t="shared" si="37"/>
        <v>0</v>
      </c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</row>
    <row r="444" spans="1:35" s="6" customFormat="1" ht="10.5" customHeight="1" x14ac:dyDescent="0.2">
      <c r="A444" s="61" t="s">
        <v>115</v>
      </c>
      <c r="B444" s="61"/>
      <c r="C444" s="61"/>
      <c r="D444" s="61"/>
      <c r="E444" s="61"/>
      <c r="F444" s="43" t="e">
        <f t="shared" si="37"/>
        <v>#DIV/0!</v>
      </c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</row>
    <row r="445" spans="1:35" s="6" customFormat="1" ht="10.5" customHeight="1" x14ac:dyDescent="0.2">
      <c r="A445" s="62"/>
      <c r="B445" s="11" t="s">
        <v>112</v>
      </c>
      <c r="C445" s="31">
        <f>SUM(C446:C451)</f>
        <v>15196.1</v>
      </c>
      <c r="D445" s="31">
        <f>SUM(D446:D451)</f>
        <v>1089.3900000000001</v>
      </c>
      <c r="E445" s="31">
        <f>SUM(E446:E451)</f>
        <v>1089.3900000000001</v>
      </c>
      <c r="F445" s="43">
        <f t="shared" si="37"/>
        <v>7.1688788570751713E-2</v>
      </c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</row>
    <row r="446" spans="1:35" s="6" customFormat="1" ht="10.5" customHeight="1" x14ac:dyDescent="0.2">
      <c r="A446" s="62"/>
      <c r="B446" s="11" t="s">
        <v>3</v>
      </c>
      <c r="C446" s="31">
        <f>C454+C505</f>
        <v>0</v>
      </c>
      <c r="D446" s="31">
        <f t="shared" ref="D446:E446" si="41">D454+D505</f>
        <v>0</v>
      </c>
      <c r="E446" s="31">
        <f t="shared" si="41"/>
        <v>0</v>
      </c>
      <c r="F446" s="43" t="e">
        <f t="shared" si="37"/>
        <v>#DIV/0!</v>
      </c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</row>
    <row r="447" spans="1:35" s="6" customFormat="1" ht="10.5" customHeight="1" x14ac:dyDescent="0.2">
      <c r="A447" s="62"/>
      <c r="B447" s="11" t="s">
        <v>2</v>
      </c>
      <c r="C447" s="31">
        <f t="shared" ref="C447:E451" si="42">C455+C506</f>
        <v>14300</v>
      </c>
      <c r="D447" s="31">
        <f t="shared" si="42"/>
        <v>1089.3900000000001</v>
      </c>
      <c r="E447" s="31">
        <f t="shared" si="42"/>
        <v>1089.3900000000001</v>
      </c>
      <c r="F447" s="43">
        <f t="shared" si="37"/>
        <v>7.6181118881118892E-2</v>
      </c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</row>
    <row r="448" spans="1:35" s="6" customFormat="1" ht="10.5" customHeight="1" x14ac:dyDescent="0.2">
      <c r="A448" s="62"/>
      <c r="B448" s="11" t="s">
        <v>1</v>
      </c>
      <c r="C448" s="31">
        <f t="shared" si="42"/>
        <v>154.5</v>
      </c>
      <c r="D448" s="31">
        <f t="shared" si="42"/>
        <v>0</v>
      </c>
      <c r="E448" s="31">
        <f t="shared" si="42"/>
        <v>0</v>
      </c>
      <c r="F448" s="43">
        <f t="shared" si="37"/>
        <v>0</v>
      </c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</row>
    <row r="449" spans="1:35" s="6" customFormat="1" ht="10.5" customHeight="1" x14ac:dyDescent="0.2">
      <c r="A449" s="62"/>
      <c r="B449" s="11" t="s">
        <v>0</v>
      </c>
      <c r="C449" s="31">
        <f t="shared" si="42"/>
        <v>0</v>
      </c>
      <c r="D449" s="31">
        <f t="shared" si="42"/>
        <v>0</v>
      </c>
      <c r="E449" s="31">
        <f t="shared" si="42"/>
        <v>0</v>
      </c>
      <c r="F449" s="43" t="e">
        <f t="shared" si="37"/>
        <v>#DIV/0!</v>
      </c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</row>
    <row r="450" spans="1:35" s="6" customFormat="1" ht="10.5" customHeight="1" x14ac:dyDescent="0.2">
      <c r="A450" s="62"/>
      <c r="B450" s="11" t="s">
        <v>111</v>
      </c>
      <c r="C450" s="31">
        <f t="shared" si="42"/>
        <v>0</v>
      </c>
      <c r="D450" s="31">
        <f t="shared" si="42"/>
        <v>0</v>
      </c>
      <c r="E450" s="31">
        <f t="shared" si="42"/>
        <v>0</v>
      </c>
      <c r="F450" s="43" t="e">
        <f t="shared" si="37"/>
        <v>#DIV/0!</v>
      </c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</row>
    <row r="451" spans="1:35" s="6" customFormat="1" ht="10.5" customHeight="1" x14ac:dyDescent="0.2">
      <c r="A451" s="62"/>
      <c r="B451" s="11" t="s">
        <v>104</v>
      </c>
      <c r="C451" s="31">
        <f t="shared" si="42"/>
        <v>741.6</v>
      </c>
      <c r="D451" s="31">
        <f t="shared" si="42"/>
        <v>0</v>
      </c>
      <c r="E451" s="31">
        <f t="shared" si="42"/>
        <v>0</v>
      </c>
      <c r="F451" s="43">
        <f t="shared" si="37"/>
        <v>0</v>
      </c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</row>
    <row r="452" spans="1:35" s="6" customFormat="1" ht="19.5" x14ac:dyDescent="0.2">
      <c r="A452" s="51" t="s">
        <v>32</v>
      </c>
      <c r="B452" s="12" t="s">
        <v>166</v>
      </c>
      <c r="C452" s="30"/>
      <c r="D452" s="30"/>
      <c r="E452" s="30"/>
      <c r="F452" s="43" t="e">
        <f t="shared" si="37"/>
        <v>#DIV/0!</v>
      </c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</row>
    <row r="453" spans="1:35" s="6" customFormat="1" ht="10.5" customHeight="1" x14ac:dyDescent="0.2">
      <c r="A453" s="51"/>
      <c r="B453" s="11" t="s">
        <v>4</v>
      </c>
      <c r="C453" s="30">
        <f>SUM(C454:C459)</f>
        <v>5500</v>
      </c>
      <c r="D453" s="30">
        <f>SUM(D454:D459)</f>
        <v>1000</v>
      </c>
      <c r="E453" s="30">
        <f>SUM(E454:E459)</f>
        <v>1000</v>
      </c>
      <c r="F453" s="43">
        <f t="shared" si="37"/>
        <v>0.18181818181818182</v>
      </c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</row>
    <row r="454" spans="1:35" s="6" customFormat="1" ht="10.5" customHeight="1" x14ac:dyDescent="0.2">
      <c r="A454" s="51"/>
      <c r="B454" s="11" t="s">
        <v>3</v>
      </c>
      <c r="C454" s="30">
        <f t="shared" ref="C454:E459" si="43">C462+C471+C480+C489+C497</f>
        <v>0</v>
      </c>
      <c r="D454" s="30">
        <f t="shared" si="43"/>
        <v>0</v>
      </c>
      <c r="E454" s="30">
        <f t="shared" si="43"/>
        <v>0</v>
      </c>
      <c r="F454" s="43" t="e">
        <f t="shared" si="37"/>
        <v>#DIV/0!</v>
      </c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</row>
    <row r="455" spans="1:35" s="6" customFormat="1" ht="10.5" customHeight="1" x14ac:dyDescent="0.2">
      <c r="A455" s="51"/>
      <c r="B455" s="11" t="s">
        <v>2</v>
      </c>
      <c r="C455" s="30">
        <f t="shared" si="43"/>
        <v>5500</v>
      </c>
      <c r="D455" s="30">
        <f t="shared" si="43"/>
        <v>1000</v>
      </c>
      <c r="E455" s="30">
        <f t="shared" si="43"/>
        <v>1000</v>
      </c>
      <c r="F455" s="43">
        <f t="shared" si="37"/>
        <v>0.18181818181818182</v>
      </c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</row>
    <row r="456" spans="1:35" s="6" customFormat="1" ht="10.5" customHeight="1" x14ac:dyDescent="0.2">
      <c r="A456" s="51"/>
      <c r="B456" s="11" t="s">
        <v>1</v>
      </c>
      <c r="C456" s="30">
        <f t="shared" si="43"/>
        <v>0</v>
      </c>
      <c r="D456" s="30">
        <f t="shared" si="43"/>
        <v>0</v>
      </c>
      <c r="E456" s="30">
        <f t="shared" si="43"/>
        <v>0</v>
      </c>
      <c r="F456" s="43" t="e">
        <f t="shared" si="37"/>
        <v>#DIV/0!</v>
      </c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</row>
    <row r="457" spans="1:35" s="6" customFormat="1" ht="10.5" customHeight="1" x14ac:dyDescent="0.2">
      <c r="A457" s="51"/>
      <c r="B457" s="11" t="s">
        <v>0</v>
      </c>
      <c r="C457" s="30">
        <f t="shared" si="43"/>
        <v>0</v>
      </c>
      <c r="D457" s="30">
        <f t="shared" si="43"/>
        <v>0</v>
      </c>
      <c r="E457" s="30">
        <f t="shared" si="43"/>
        <v>0</v>
      </c>
      <c r="F457" s="43" t="e">
        <f t="shared" si="37"/>
        <v>#DIV/0!</v>
      </c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</row>
    <row r="458" spans="1:35" s="6" customFormat="1" ht="10.5" customHeight="1" x14ac:dyDescent="0.2">
      <c r="A458" s="51"/>
      <c r="B458" s="11" t="s">
        <v>111</v>
      </c>
      <c r="C458" s="30">
        <f t="shared" si="43"/>
        <v>0</v>
      </c>
      <c r="D458" s="30">
        <f t="shared" si="43"/>
        <v>0</v>
      </c>
      <c r="E458" s="30">
        <f t="shared" si="43"/>
        <v>0</v>
      </c>
      <c r="F458" s="43" t="e">
        <f t="shared" si="37"/>
        <v>#DIV/0!</v>
      </c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</row>
    <row r="459" spans="1:35" s="6" customFormat="1" ht="10.5" customHeight="1" x14ac:dyDescent="0.2">
      <c r="A459" s="51"/>
      <c r="B459" s="11" t="s">
        <v>104</v>
      </c>
      <c r="C459" s="30">
        <f t="shared" si="43"/>
        <v>0</v>
      </c>
      <c r="D459" s="30">
        <f t="shared" si="43"/>
        <v>0</v>
      </c>
      <c r="E459" s="30">
        <f t="shared" si="43"/>
        <v>0</v>
      </c>
      <c r="F459" s="43" t="e">
        <f t="shared" si="37"/>
        <v>#DIV/0!</v>
      </c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</row>
    <row r="460" spans="1:35" s="2" customFormat="1" ht="60.75" customHeight="1" x14ac:dyDescent="0.2">
      <c r="A460" s="51" t="s">
        <v>31</v>
      </c>
      <c r="B460" s="13" t="s">
        <v>143</v>
      </c>
      <c r="C460" s="30"/>
      <c r="D460" s="30"/>
      <c r="E460" s="30"/>
      <c r="F460" s="43" t="e">
        <f t="shared" si="37"/>
        <v>#DIV/0!</v>
      </c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</row>
    <row r="461" spans="1:35" s="2" customFormat="1" ht="11.25" customHeight="1" x14ac:dyDescent="0.2">
      <c r="A461" s="51"/>
      <c r="B461" s="11" t="s">
        <v>4</v>
      </c>
      <c r="C461" s="30">
        <f>SUM(C462:C467)</f>
        <v>300</v>
      </c>
      <c r="D461" s="30">
        <f>SUM(D462:D467)</f>
        <v>0</v>
      </c>
      <c r="E461" s="30">
        <f>SUM(E462:E467)</f>
        <v>0</v>
      </c>
      <c r="F461" s="43">
        <f t="shared" si="37"/>
        <v>0</v>
      </c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</row>
    <row r="462" spans="1:35" s="2" customFormat="1" ht="11.25" customHeight="1" x14ac:dyDescent="0.2">
      <c r="A462" s="51"/>
      <c r="B462" s="11" t="s">
        <v>3</v>
      </c>
      <c r="C462" s="3">
        <v>0</v>
      </c>
      <c r="D462" s="3">
        <v>0</v>
      </c>
      <c r="E462" s="3">
        <v>0</v>
      </c>
      <c r="F462" s="43" t="e">
        <f t="shared" ref="F462:F525" si="44">E462/C462</f>
        <v>#DIV/0!</v>
      </c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</row>
    <row r="463" spans="1:35" s="2" customFormat="1" ht="11.25" customHeight="1" x14ac:dyDescent="0.2">
      <c r="A463" s="51"/>
      <c r="B463" s="11" t="s">
        <v>30</v>
      </c>
      <c r="C463" s="3">
        <v>300</v>
      </c>
      <c r="D463" s="3">
        <v>0</v>
      </c>
      <c r="E463" s="3">
        <v>0</v>
      </c>
      <c r="F463" s="43">
        <f t="shared" si="44"/>
        <v>0</v>
      </c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</row>
    <row r="464" spans="1:35" s="2" customFormat="1" ht="11.25" customHeight="1" x14ac:dyDescent="0.2">
      <c r="A464" s="51"/>
      <c r="B464" s="11" t="s">
        <v>1</v>
      </c>
      <c r="C464" s="3">
        <v>0</v>
      </c>
      <c r="D464" s="3">
        <v>0</v>
      </c>
      <c r="E464" s="3">
        <v>0</v>
      </c>
      <c r="F464" s="43" t="e">
        <f t="shared" si="44"/>
        <v>#DIV/0!</v>
      </c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</row>
    <row r="465" spans="1:35" s="2" customFormat="1" ht="11.25" customHeight="1" x14ac:dyDescent="0.2">
      <c r="A465" s="51"/>
      <c r="B465" s="11" t="s">
        <v>0</v>
      </c>
      <c r="C465" s="3">
        <v>0</v>
      </c>
      <c r="D465" s="3">
        <v>0</v>
      </c>
      <c r="E465" s="3">
        <v>0</v>
      </c>
      <c r="F465" s="43" t="e">
        <f t="shared" si="44"/>
        <v>#DIV/0!</v>
      </c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</row>
    <row r="466" spans="1:35" s="2" customFormat="1" ht="11.25" customHeight="1" x14ac:dyDescent="0.2">
      <c r="A466" s="51"/>
      <c r="B466" s="11" t="s">
        <v>111</v>
      </c>
      <c r="C466" s="3">
        <v>0</v>
      </c>
      <c r="D466" s="3">
        <v>0</v>
      </c>
      <c r="E466" s="3">
        <v>0</v>
      </c>
      <c r="F466" s="43" t="e">
        <f t="shared" si="44"/>
        <v>#DIV/0!</v>
      </c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</row>
    <row r="467" spans="1:35" s="2" customFormat="1" ht="11.25" customHeight="1" x14ac:dyDescent="0.2">
      <c r="A467" s="51"/>
      <c r="B467" s="11" t="s">
        <v>104</v>
      </c>
      <c r="C467" s="3">
        <v>0</v>
      </c>
      <c r="D467" s="3">
        <v>0</v>
      </c>
      <c r="E467" s="3">
        <v>0</v>
      </c>
      <c r="F467" s="43" t="e">
        <f t="shared" si="44"/>
        <v>#DIV/0!</v>
      </c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</row>
    <row r="468" spans="1:35" s="2" customFormat="1" ht="11.25" customHeight="1" x14ac:dyDescent="0.2">
      <c r="A468" s="51"/>
      <c r="B468" s="11" t="s">
        <v>113</v>
      </c>
      <c r="C468" s="3">
        <f>C463</f>
        <v>300</v>
      </c>
      <c r="D468" s="3">
        <f>D463</f>
        <v>0</v>
      </c>
      <c r="E468" s="3">
        <f>E463</f>
        <v>0</v>
      </c>
      <c r="F468" s="43">
        <f t="shared" si="44"/>
        <v>0</v>
      </c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</row>
    <row r="469" spans="1:35" s="2" customFormat="1" ht="42.75" customHeight="1" x14ac:dyDescent="0.2">
      <c r="A469" s="53" t="s">
        <v>29</v>
      </c>
      <c r="B469" s="14" t="s">
        <v>144</v>
      </c>
      <c r="C469" s="30"/>
      <c r="D469" s="30"/>
      <c r="E469" s="30"/>
      <c r="F469" s="43" t="e">
        <f t="shared" si="44"/>
        <v>#DIV/0!</v>
      </c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</row>
    <row r="470" spans="1:35" s="2" customFormat="1" ht="11.25" customHeight="1" x14ac:dyDescent="0.2">
      <c r="A470" s="54"/>
      <c r="B470" s="11" t="s">
        <v>4</v>
      </c>
      <c r="C470" s="30">
        <f>SUM(C471:C476)</f>
        <v>600</v>
      </c>
      <c r="D470" s="30">
        <f>SUM(D471:D476)</f>
        <v>0</v>
      </c>
      <c r="E470" s="30">
        <f>SUM(E471:E476)</f>
        <v>0</v>
      </c>
      <c r="F470" s="43">
        <f t="shared" si="44"/>
        <v>0</v>
      </c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</row>
    <row r="471" spans="1:35" s="2" customFormat="1" ht="11.25" customHeight="1" x14ac:dyDescent="0.2">
      <c r="A471" s="54"/>
      <c r="B471" s="11" t="s">
        <v>3</v>
      </c>
      <c r="C471" s="3">
        <v>0</v>
      </c>
      <c r="D471" s="3">
        <v>0</v>
      </c>
      <c r="E471" s="3">
        <v>0</v>
      </c>
      <c r="F471" s="43" t="e">
        <f t="shared" si="44"/>
        <v>#DIV/0!</v>
      </c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</row>
    <row r="472" spans="1:35" s="2" customFormat="1" ht="11.25" customHeight="1" x14ac:dyDescent="0.2">
      <c r="A472" s="54"/>
      <c r="B472" s="11" t="s">
        <v>2</v>
      </c>
      <c r="C472" s="3">
        <v>600</v>
      </c>
      <c r="D472" s="3">
        <v>0</v>
      </c>
      <c r="E472" s="3">
        <v>0</v>
      </c>
      <c r="F472" s="43">
        <f t="shared" si="44"/>
        <v>0</v>
      </c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</row>
    <row r="473" spans="1:35" s="2" customFormat="1" ht="11.25" customHeight="1" x14ac:dyDescent="0.2">
      <c r="A473" s="54"/>
      <c r="B473" s="11" t="s">
        <v>1</v>
      </c>
      <c r="C473" s="3">
        <v>0</v>
      </c>
      <c r="D473" s="3">
        <v>0</v>
      </c>
      <c r="E473" s="3">
        <v>0</v>
      </c>
      <c r="F473" s="43" t="e">
        <f t="shared" si="44"/>
        <v>#DIV/0!</v>
      </c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</row>
    <row r="474" spans="1:35" s="2" customFormat="1" ht="11.25" customHeight="1" x14ac:dyDescent="0.2">
      <c r="A474" s="54"/>
      <c r="B474" s="11" t="s">
        <v>0</v>
      </c>
      <c r="C474" s="3">
        <v>0</v>
      </c>
      <c r="D474" s="3">
        <v>0</v>
      </c>
      <c r="E474" s="3">
        <v>0</v>
      </c>
      <c r="F474" s="43" t="e">
        <f t="shared" si="44"/>
        <v>#DIV/0!</v>
      </c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</row>
    <row r="475" spans="1:35" s="2" customFormat="1" ht="11.25" customHeight="1" x14ac:dyDescent="0.2">
      <c r="A475" s="54"/>
      <c r="B475" s="11" t="s">
        <v>111</v>
      </c>
      <c r="C475" s="3">
        <v>0</v>
      </c>
      <c r="D475" s="3">
        <v>0</v>
      </c>
      <c r="E475" s="3">
        <v>0</v>
      </c>
      <c r="F475" s="43" t="e">
        <f t="shared" si="44"/>
        <v>#DIV/0!</v>
      </c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</row>
    <row r="476" spans="1:35" s="2" customFormat="1" ht="11.25" customHeight="1" x14ac:dyDescent="0.2">
      <c r="A476" s="54"/>
      <c r="B476" s="11" t="s">
        <v>104</v>
      </c>
      <c r="C476" s="3">
        <v>0</v>
      </c>
      <c r="D476" s="3">
        <v>0</v>
      </c>
      <c r="E476" s="3">
        <v>0</v>
      </c>
      <c r="F476" s="43" t="e">
        <f t="shared" si="44"/>
        <v>#DIV/0!</v>
      </c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</row>
    <row r="477" spans="1:35" s="2" customFormat="1" ht="11.25" customHeight="1" x14ac:dyDescent="0.2">
      <c r="A477" s="54"/>
      <c r="B477" s="11" t="s">
        <v>113</v>
      </c>
      <c r="C477" s="3">
        <f>C472</f>
        <v>600</v>
      </c>
      <c r="D477" s="3">
        <f>D472</f>
        <v>0</v>
      </c>
      <c r="E477" s="3">
        <f>E472</f>
        <v>0</v>
      </c>
      <c r="F477" s="43">
        <f t="shared" si="44"/>
        <v>0</v>
      </c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</row>
    <row r="478" spans="1:35" s="2" customFormat="1" ht="39" x14ac:dyDescent="0.2">
      <c r="A478" s="53" t="s">
        <v>28</v>
      </c>
      <c r="B478" s="14" t="s">
        <v>145</v>
      </c>
      <c r="C478" s="30"/>
      <c r="D478" s="30"/>
      <c r="E478" s="30"/>
      <c r="F478" s="43" t="e">
        <f t="shared" si="44"/>
        <v>#DIV/0!</v>
      </c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</row>
    <row r="479" spans="1:35" s="2" customFormat="1" ht="11.25" customHeight="1" x14ac:dyDescent="0.2">
      <c r="A479" s="54"/>
      <c r="B479" s="11" t="s">
        <v>4</v>
      </c>
      <c r="C479" s="4">
        <f>SUM(C480:C485)</f>
        <v>0</v>
      </c>
      <c r="D479" s="4">
        <f>SUM(D480:D485)</f>
        <v>0</v>
      </c>
      <c r="E479" s="4">
        <f>SUM(E480:E485)</f>
        <v>0</v>
      </c>
      <c r="F479" s="43" t="e">
        <f t="shared" si="44"/>
        <v>#DIV/0!</v>
      </c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</row>
    <row r="480" spans="1:35" s="2" customFormat="1" ht="11.25" customHeight="1" x14ac:dyDescent="0.2">
      <c r="A480" s="54"/>
      <c r="B480" s="11" t="s">
        <v>3</v>
      </c>
      <c r="C480" s="5">
        <v>0</v>
      </c>
      <c r="D480" s="5">
        <v>0</v>
      </c>
      <c r="E480" s="5">
        <v>0</v>
      </c>
      <c r="F480" s="43" t="e">
        <f t="shared" si="44"/>
        <v>#DIV/0!</v>
      </c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</row>
    <row r="481" spans="1:35" s="2" customFormat="1" ht="11.25" customHeight="1" x14ac:dyDescent="0.2">
      <c r="A481" s="54"/>
      <c r="B481" s="11" t="s">
        <v>27</v>
      </c>
      <c r="C481" s="5">
        <v>0</v>
      </c>
      <c r="D481" s="5">
        <v>0</v>
      </c>
      <c r="E481" s="5">
        <v>0</v>
      </c>
      <c r="F481" s="43" t="e">
        <f t="shared" si="44"/>
        <v>#DIV/0!</v>
      </c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</row>
    <row r="482" spans="1:35" s="2" customFormat="1" ht="11.25" customHeight="1" x14ac:dyDescent="0.2">
      <c r="A482" s="54"/>
      <c r="B482" s="11" t="s">
        <v>1</v>
      </c>
      <c r="C482" s="5">
        <v>0</v>
      </c>
      <c r="D482" s="5">
        <v>0</v>
      </c>
      <c r="E482" s="5">
        <v>0</v>
      </c>
      <c r="F482" s="43" t="e">
        <f t="shared" si="44"/>
        <v>#DIV/0!</v>
      </c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</row>
    <row r="483" spans="1:35" s="2" customFormat="1" ht="11.25" customHeight="1" x14ac:dyDescent="0.2">
      <c r="A483" s="54"/>
      <c r="B483" s="11" t="s">
        <v>0</v>
      </c>
      <c r="C483" s="5">
        <v>0</v>
      </c>
      <c r="D483" s="5">
        <v>0</v>
      </c>
      <c r="E483" s="5">
        <v>0</v>
      </c>
      <c r="F483" s="43" t="e">
        <f t="shared" si="44"/>
        <v>#DIV/0!</v>
      </c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</row>
    <row r="484" spans="1:35" s="2" customFormat="1" ht="11.25" customHeight="1" x14ac:dyDescent="0.2">
      <c r="A484" s="54"/>
      <c r="B484" s="11" t="s">
        <v>111</v>
      </c>
      <c r="C484" s="5">
        <v>0</v>
      </c>
      <c r="D484" s="5">
        <v>0</v>
      </c>
      <c r="E484" s="5">
        <v>0</v>
      </c>
      <c r="F484" s="43" t="e">
        <f t="shared" si="44"/>
        <v>#DIV/0!</v>
      </c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</row>
    <row r="485" spans="1:35" s="2" customFormat="1" ht="11.25" customHeight="1" x14ac:dyDescent="0.2">
      <c r="A485" s="54"/>
      <c r="B485" s="11" t="s">
        <v>104</v>
      </c>
      <c r="C485" s="5">
        <v>0</v>
      </c>
      <c r="D485" s="5">
        <v>0</v>
      </c>
      <c r="E485" s="5">
        <v>0</v>
      </c>
      <c r="F485" s="43" t="e">
        <f t="shared" si="44"/>
        <v>#DIV/0!</v>
      </c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</row>
    <row r="486" spans="1:35" s="2" customFormat="1" ht="11.25" customHeight="1" x14ac:dyDescent="0.2">
      <c r="A486" s="55"/>
      <c r="B486" s="11" t="s">
        <v>113</v>
      </c>
      <c r="C486" s="3">
        <f>C481</f>
        <v>0</v>
      </c>
      <c r="D486" s="3">
        <f>D481</f>
        <v>0</v>
      </c>
      <c r="E486" s="3">
        <f>E481</f>
        <v>0</v>
      </c>
      <c r="F486" s="43" t="e">
        <f t="shared" si="44"/>
        <v>#DIV/0!</v>
      </c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</row>
    <row r="487" spans="1:35" s="6" customFormat="1" ht="40.5" customHeight="1" x14ac:dyDescent="0.2">
      <c r="A487" s="53" t="s">
        <v>26</v>
      </c>
      <c r="B487" s="14" t="s">
        <v>146</v>
      </c>
      <c r="C487" s="4"/>
      <c r="D487" s="4"/>
      <c r="E487" s="4"/>
      <c r="F487" s="43" t="e">
        <f t="shared" si="44"/>
        <v>#DIV/0!</v>
      </c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</row>
    <row r="488" spans="1:35" s="6" customFormat="1" ht="10.5" customHeight="1" x14ac:dyDescent="0.2">
      <c r="A488" s="54"/>
      <c r="B488" s="11" t="s">
        <v>4</v>
      </c>
      <c r="C488" s="4">
        <f>SUM(C489:C494)</f>
        <v>4000</v>
      </c>
      <c r="D488" s="4">
        <f>SUM(D489:D494)</f>
        <v>1000</v>
      </c>
      <c r="E488" s="4">
        <f>SUM(E489:E494)</f>
        <v>1000</v>
      </c>
      <c r="F488" s="43">
        <f t="shared" si="44"/>
        <v>0.25</v>
      </c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</row>
    <row r="489" spans="1:35" s="6" customFormat="1" ht="10.5" customHeight="1" x14ac:dyDescent="0.2">
      <c r="A489" s="54"/>
      <c r="B489" s="11" t="s">
        <v>3</v>
      </c>
      <c r="C489" s="5">
        <v>0</v>
      </c>
      <c r="D489" s="5">
        <v>0</v>
      </c>
      <c r="E489" s="5">
        <v>0</v>
      </c>
      <c r="F489" s="43" t="e">
        <f t="shared" si="44"/>
        <v>#DIV/0!</v>
      </c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</row>
    <row r="490" spans="1:35" s="6" customFormat="1" ht="10.5" customHeight="1" x14ac:dyDescent="0.2">
      <c r="A490" s="54"/>
      <c r="B490" s="11" t="s">
        <v>2</v>
      </c>
      <c r="C490" s="5">
        <v>4000</v>
      </c>
      <c r="D490" s="5">
        <v>1000</v>
      </c>
      <c r="E490" s="5">
        <v>1000</v>
      </c>
      <c r="F490" s="43">
        <f t="shared" si="44"/>
        <v>0.25</v>
      </c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</row>
    <row r="491" spans="1:35" s="6" customFormat="1" ht="10.5" customHeight="1" x14ac:dyDescent="0.2">
      <c r="A491" s="54"/>
      <c r="B491" s="11" t="s">
        <v>1</v>
      </c>
      <c r="C491" s="5">
        <v>0</v>
      </c>
      <c r="D491" s="5">
        <v>0</v>
      </c>
      <c r="E491" s="5">
        <v>0</v>
      </c>
      <c r="F491" s="43" t="e">
        <f t="shared" si="44"/>
        <v>#DIV/0!</v>
      </c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</row>
    <row r="492" spans="1:35" s="6" customFormat="1" ht="10.5" customHeight="1" x14ac:dyDescent="0.2">
      <c r="A492" s="54"/>
      <c r="B492" s="11" t="s">
        <v>0</v>
      </c>
      <c r="C492" s="5">
        <v>0</v>
      </c>
      <c r="D492" s="5">
        <v>0</v>
      </c>
      <c r="E492" s="5">
        <v>0</v>
      </c>
      <c r="F492" s="43" t="e">
        <f t="shared" si="44"/>
        <v>#DIV/0!</v>
      </c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</row>
    <row r="493" spans="1:35" s="6" customFormat="1" ht="10.5" customHeight="1" x14ac:dyDescent="0.2">
      <c r="A493" s="54"/>
      <c r="B493" s="11" t="s">
        <v>111</v>
      </c>
      <c r="C493" s="5">
        <v>0</v>
      </c>
      <c r="D493" s="5">
        <v>0</v>
      </c>
      <c r="E493" s="5">
        <v>0</v>
      </c>
      <c r="F493" s="43" t="e">
        <f t="shared" si="44"/>
        <v>#DIV/0!</v>
      </c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</row>
    <row r="494" spans="1:35" s="6" customFormat="1" ht="10.5" customHeight="1" x14ac:dyDescent="0.2">
      <c r="A494" s="54"/>
      <c r="B494" s="11" t="s">
        <v>104</v>
      </c>
      <c r="C494" s="5">
        <v>0</v>
      </c>
      <c r="D494" s="5">
        <v>0</v>
      </c>
      <c r="E494" s="5">
        <v>0</v>
      </c>
      <c r="F494" s="43" t="e">
        <f t="shared" si="44"/>
        <v>#DIV/0!</v>
      </c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</row>
    <row r="495" spans="1:35" s="6" customFormat="1" ht="78" x14ac:dyDescent="0.2">
      <c r="A495" s="53" t="s">
        <v>192</v>
      </c>
      <c r="B495" s="14" t="s">
        <v>193</v>
      </c>
      <c r="C495" s="4"/>
      <c r="D495" s="4"/>
      <c r="E495" s="4"/>
      <c r="F495" s="43" t="e">
        <f t="shared" si="44"/>
        <v>#DIV/0!</v>
      </c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</row>
    <row r="496" spans="1:35" s="6" customFormat="1" x14ac:dyDescent="0.2">
      <c r="A496" s="54"/>
      <c r="B496" s="11" t="s">
        <v>4</v>
      </c>
      <c r="C496" s="4">
        <f>SUM(C497:C502)</f>
        <v>600</v>
      </c>
      <c r="D496" s="4">
        <f>SUM(D497:D502)</f>
        <v>0</v>
      </c>
      <c r="E496" s="4">
        <f>SUM(E497:E502)</f>
        <v>0</v>
      </c>
      <c r="F496" s="43">
        <f t="shared" si="44"/>
        <v>0</v>
      </c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</row>
    <row r="497" spans="1:35" s="6" customFormat="1" x14ac:dyDescent="0.2">
      <c r="A497" s="54"/>
      <c r="B497" s="11" t="s">
        <v>3</v>
      </c>
      <c r="C497" s="5">
        <v>0</v>
      </c>
      <c r="D497" s="5">
        <v>0</v>
      </c>
      <c r="E497" s="5">
        <v>0</v>
      </c>
      <c r="F497" s="43" t="e">
        <f t="shared" si="44"/>
        <v>#DIV/0!</v>
      </c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</row>
    <row r="498" spans="1:35" s="6" customFormat="1" x14ac:dyDescent="0.2">
      <c r="A498" s="54"/>
      <c r="B498" s="11" t="s">
        <v>2</v>
      </c>
      <c r="C498" s="5">
        <v>600</v>
      </c>
      <c r="D498" s="5">
        <v>0</v>
      </c>
      <c r="E498" s="5">
        <v>0</v>
      </c>
      <c r="F498" s="43">
        <f t="shared" si="44"/>
        <v>0</v>
      </c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</row>
    <row r="499" spans="1:35" s="6" customFormat="1" x14ac:dyDescent="0.2">
      <c r="A499" s="54"/>
      <c r="B499" s="11" t="s">
        <v>1</v>
      </c>
      <c r="C499" s="5">
        <v>0</v>
      </c>
      <c r="D499" s="5">
        <v>0</v>
      </c>
      <c r="E499" s="5">
        <v>0</v>
      </c>
      <c r="F499" s="43" t="e">
        <f t="shared" si="44"/>
        <v>#DIV/0!</v>
      </c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</row>
    <row r="500" spans="1:35" s="6" customFormat="1" x14ac:dyDescent="0.2">
      <c r="A500" s="54"/>
      <c r="B500" s="11" t="s">
        <v>0</v>
      </c>
      <c r="C500" s="5">
        <v>0</v>
      </c>
      <c r="D500" s="5">
        <v>0</v>
      </c>
      <c r="E500" s="5">
        <v>0</v>
      </c>
      <c r="F500" s="43" t="e">
        <f t="shared" si="44"/>
        <v>#DIV/0!</v>
      </c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</row>
    <row r="501" spans="1:35" s="6" customFormat="1" x14ac:dyDescent="0.2">
      <c r="A501" s="54"/>
      <c r="B501" s="11" t="s">
        <v>111</v>
      </c>
      <c r="C501" s="5">
        <v>0</v>
      </c>
      <c r="D501" s="5">
        <v>0</v>
      </c>
      <c r="E501" s="5">
        <v>0</v>
      </c>
      <c r="F501" s="43" t="e">
        <f t="shared" si="44"/>
        <v>#DIV/0!</v>
      </c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</row>
    <row r="502" spans="1:35" s="6" customFormat="1" x14ac:dyDescent="0.2">
      <c r="A502" s="54"/>
      <c r="B502" s="11" t="s">
        <v>104</v>
      </c>
      <c r="C502" s="5">
        <v>0</v>
      </c>
      <c r="D502" s="5">
        <v>0</v>
      </c>
      <c r="E502" s="5">
        <v>0</v>
      </c>
      <c r="F502" s="43" t="e">
        <f t="shared" si="44"/>
        <v>#DIV/0!</v>
      </c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</row>
    <row r="503" spans="1:35" s="6" customFormat="1" ht="21.75" customHeight="1" x14ac:dyDescent="0.2">
      <c r="A503" s="51" t="s">
        <v>25</v>
      </c>
      <c r="B503" s="12" t="s">
        <v>165</v>
      </c>
      <c r="C503" s="4"/>
      <c r="D503" s="4"/>
      <c r="E503" s="4"/>
      <c r="F503" s="43" t="e">
        <f t="shared" si="44"/>
        <v>#DIV/0!</v>
      </c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</row>
    <row r="504" spans="1:35" s="6" customFormat="1" ht="10.5" customHeight="1" x14ac:dyDescent="0.2">
      <c r="A504" s="51"/>
      <c r="B504" s="11" t="s">
        <v>4</v>
      </c>
      <c r="C504" s="4">
        <f>SUM(C505:C510)</f>
        <v>9696.1</v>
      </c>
      <c r="D504" s="4">
        <f>SUM(D505:D510)</f>
        <v>89.39</v>
      </c>
      <c r="E504" s="4">
        <f>SUM(E505:E510)</f>
        <v>89.39</v>
      </c>
      <c r="F504" s="43">
        <f t="shared" si="44"/>
        <v>9.2191705943626811E-3</v>
      </c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</row>
    <row r="505" spans="1:35" s="6" customFormat="1" ht="10.5" customHeight="1" x14ac:dyDescent="0.2">
      <c r="A505" s="51"/>
      <c r="B505" s="11" t="s">
        <v>3</v>
      </c>
      <c r="C505" s="4">
        <f>C513+C521+C529+C537+C546</f>
        <v>0</v>
      </c>
      <c r="D505" s="4">
        <f t="shared" ref="D505:E505" si="45">D513+D521+D529+D537+D546</f>
        <v>0</v>
      </c>
      <c r="E505" s="4">
        <f t="shared" si="45"/>
        <v>0</v>
      </c>
      <c r="F505" s="43" t="e">
        <f t="shared" si="44"/>
        <v>#DIV/0!</v>
      </c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</row>
    <row r="506" spans="1:35" s="6" customFormat="1" ht="10.5" customHeight="1" x14ac:dyDescent="0.2">
      <c r="A506" s="51"/>
      <c r="B506" s="11" t="s">
        <v>2</v>
      </c>
      <c r="C506" s="4">
        <f t="shared" ref="C506:E510" si="46">C514+C522+C530+C538+C547</f>
        <v>8800</v>
      </c>
      <c r="D506" s="4">
        <f t="shared" si="46"/>
        <v>89.39</v>
      </c>
      <c r="E506" s="4">
        <f t="shared" si="46"/>
        <v>89.39</v>
      </c>
      <c r="F506" s="43">
        <f t="shared" si="44"/>
        <v>1.0157954545454545E-2</v>
      </c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</row>
    <row r="507" spans="1:35" s="6" customFormat="1" ht="10.5" customHeight="1" x14ac:dyDescent="0.2">
      <c r="A507" s="51"/>
      <c r="B507" s="11" t="s">
        <v>1</v>
      </c>
      <c r="C507" s="4">
        <f t="shared" si="46"/>
        <v>154.5</v>
      </c>
      <c r="D507" s="4">
        <f t="shared" si="46"/>
        <v>0</v>
      </c>
      <c r="E507" s="4">
        <f t="shared" si="46"/>
        <v>0</v>
      </c>
      <c r="F507" s="43">
        <f t="shared" si="44"/>
        <v>0</v>
      </c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</row>
    <row r="508" spans="1:35" s="6" customFormat="1" ht="10.5" customHeight="1" x14ac:dyDescent="0.2">
      <c r="A508" s="51"/>
      <c r="B508" s="11" t="s">
        <v>0</v>
      </c>
      <c r="C508" s="4">
        <f t="shared" si="46"/>
        <v>0</v>
      </c>
      <c r="D508" s="4">
        <f t="shared" si="46"/>
        <v>0</v>
      </c>
      <c r="E508" s="4">
        <f t="shared" si="46"/>
        <v>0</v>
      </c>
      <c r="F508" s="43" t="e">
        <f t="shared" si="44"/>
        <v>#DIV/0!</v>
      </c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</row>
    <row r="509" spans="1:35" s="6" customFormat="1" ht="10.5" customHeight="1" x14ac:dyDescent="0.2">
      <c r="A509" s="51"/>
      <c r="B509" s="11" t="s">
        <v>111</v>
      </c>
      <c r="C509" s="4">
        <f t="shared" si="46"/>
        <v>0</v>
      </c>
      <c r="D509" s="4">
        <f t="shared" si="46"/>
        <v>0</v>
      </c>
      <c r="E509" s="4">
        <f t="shared" si="46"/>
        <v>0</v>
      </c>
      <c r="F509" s="43" t="e">
        <f t="shared" si="44"/>
        <v>#DIV/0!</v>
      </c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</row>
    <row r="510" spans="1:35" s="6" customFormat="1" ht="10.5" customHeight="1" x14ac:dyDescent="0.2">
      <c r="A510" s="51"/>
      <c r="B510" s="11" t="s">
        <v>104</v>
      </c>
      <c r="C510" s="4">
        <f t="shared" si="46"/>
        <v>741.6</v>
      </c>
      <c r="D510" s="4">
        <f t="shared" si="46"/>
        <v>0</v>
      </c>
      <c r="E510" s="4">
        <f t="shared" si="46"/>
        <v>0</v>
      </c>
      <c r="F510" s="43">
        <f t="shared" si="44"/>
        <v>0</v>
      </c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</row>
    <row r="511" spans="1:35" s="6" customFormat="1" ht="23.25" customHeight="1" x14ac:dyDescent="0.2">
      <c r="A511" s="51" t="s">
        <v>24</v>
      </c>
      <c r="B511" s="14" t="s">
        <v>147</v>
      </c>
      <c r="C511" s="4"/>
      <c r="D511" s="4"/>
      <c r="E511" s="4"/>
      <c r="F511" s="43" t="e">
        <f t="shared" si="44"/>
        <v>#DIV/0!</v>
      </c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</row>
    <row r="512" spans="1:35" s="6" customFormat="1" ht="12" customHeight="1" x14ac:dyDescent="0.2">
      <c r="A512" s="51"/>
      <c r="B512" s="11" t="s">
        <v>4</v>
      </c>
      <c r="C512" s="4">
        <f>SUM(C513:C518)</f>
        <v>1341.6</v>
      </c>
      <c r="D512" s="4">
        <f>SUM(D513:D518)</f>
        <v>0</v>
      </c>
      <c r="E512" s="4">
        <f>SUM(E513:E518)</f>
        <v>0</v>
      </c>
      <c r="F512" s="43">
        <f t="shared" si="44"/>
        <v>0</v>
      </c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</row>
    <row r="513" spans="1:35" s="6" customFormat="1" ht="12" customHeight="1" x14ac:dyDescent="0.2">
      <c r="A513" s="51"/>
      <c r="B513" s="11" t="s">
        <v>3</v>
      </c>
      <c r="C513" s="5">
        <v>0</v>
      </c>
      <c r="D513" s="5">
        <v>0</v>
      </c>
      <c r="E513" s="5">
        <v>0</v>
      </c>
      <c r="F513" s="43" t="e">
        <f t="shared" si="44"/>
        <v>#DIV/0!</v>
      </c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</row>
    <row r="514" spans="1:35" s="6" customFormat="1" ht="12" customHeight="1" x14ac:dyDescent="0.2">
      <c r="A514" s="51"/>
      <c r="B514" s="11" t="s">
        <v>2</v>
      </c>
      <c r="C514" s="5">
        <v>600</v>
      </c>
      <c r="D514" s="5">
        <v>0</v>
      </c>
      <c r="E514" s="5">
        <v>0</v>
      </c>
      <c r="F514" s="43">
        <f t="shared" si="44"/>
        <v>0</v>
      </c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</row>
    <row r="515" spans="1:35" s="6" customFormat="1" ht="12" customHeight="1" x14ac:dyDescent="0.2">
      <c r="A515" s="51"/>
      <c r="B515" s="11" t="s">
        <v>1</v>
      </c>
      <c r="C515" s="5">
        <v>0</v>
      </c>
      <c r="D515" s="5">
        <v>0</v>
      </c>
      <c r="E515" s="5">
        <v>0</v>
      </c>
      <c r="F515" s="43" t="e">
        <f t="shared" si="44"/>
        <v>#DIV/0!</v>
      </c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</row>
    <row r="516" spans="1:35" s="6" customFormat="1" ht="12" customHeight="1" x14ac:dyDescent="0.2">
      <c r="A516" s="51"/>
      <c r="B516" s="11" t="s">
        <v>0</v>
      </c>
      <c r="C516" s="5">
        <v>0</v>
      </c>
      <c r="D516" s="5">
        <v>0</v>
      </c>
      <c r="E516" s="5">
        <v>0</v>
      </c>
      <c r="F516" s="43" t="e">
        <f t="shared" si="44"/>
        <v>#DIV/0!</v>
      </c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</row>
    <row r="517" spans="1:35" s="6" customFormat="1" ht="12" customHeight="1" x14ac:dyDescent="0.2">
      <c r="A517" s="51"/>
      <c r="B517" s="11" t="s">
        <v>111</v>
      </c>
      <c r="C517" s="5">
        <v>0</v>
      </c>
      <c r="D517" s="5">
        <v>0</v>
      </c>
      <c r="E517" s="5">
        <v>0</v>
      </c>
      <c r="F517" s="43" t="e">
        <f t="shared" si="44"/>
        <v>#DIV/0!</v>
      </c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</row>
    <row r="518" spans="1:35" s="6" customFormat="1" ht="12" customHeight="1" x14ac:dyDescent="0.2">
      <c r="A518" s="51"/>
      <c r="B518" s="11" t="s">
        <v>104</v>
      </c>
      <c r="C518" s="5">
        <v>741.6</v>
      </c>
      <c r="D518" s="5">
        <v>0</v>
      </c>
      <c r="E518" s="5">
        <v>0</v>
      </c>
      <c r="F518" s="43">
        <f t="shared" si="44"/>
        <v>0</v>
      </c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</row>
    <row r="519" spans="1:35" s="6" customFormat="1" ht="23.25" customHeight="1" x14ac:dyDescent="0.2">
      <c r="A519" s="51" t="s">
        <v>23</v>
      </c>
      <c r="B519" s="14" t="s">
        <v>164</v>
      </c>
      <c r="C519" s="4"/>
      <c r="D519" s="4"/>
      <c r="E519" s="4"/>
      <c r="F519" s="43" t="e">
        <f t="shared" si="44"/>
        <v>#DIV/0!</v>
      </c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</row>
    <row r="520" spans="1:35" s="6" customFormat="1" ht="10.5" customHeight="1" x14ac:dyDescent="0.2">
      <c r="A520" s="51"/>
      <c r="B520" s="11" t="s">
        <v>4</v>
      </c>
      <c r="C520" s="4">
        <f>SUM(C521:C526)</f>
        <v>2000</v>
      </c>
      <c r="D520" s="4">
        <f>SUM(D521:D526)</f>
        <v>0</v>
      </c>
      <c r="E520" s="4">
        <f>SUM(E521:E526)</f>
        <v>0</v>
      </c>
      <c r="F520" s="43">
        <f t="shared" si="44"/>
        <v>0</v>
      </c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</row>
    <row r="521" spans="1:35" s="6" customFormat="1" ht="10.5" customHeight="1" x14ac:dyDescent="0.2">
      <c r="A521" s="51"/>
      <c r="B521" s="11" t="s">
        <v>3</v>
      </c>
      <c r="C521" s="5">
        <v>0</v>
      </c>
      <c r="D521" s="5">
        <v>0</v>
      </c>
      <c r="E521" s="5">
        <v>0</v>
      </c>
      <c r="F521" s="43" t="e">
        <f t="shared" si="44"/>
        <v>#DIV/0!</v>
      </c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</row>
    <row r="522" spans="1:35" s="6" customFormat="1" ht="10.5" customHeight="1" x14ac:dyDescent="0.2">
      <c r="A522" s="51"/>
      <c r="B522" s="11" t="s">
        <v>2</v>
      </c>
      <c r="C522" s="5">
        <v>2000</v>
      </c>
      <c r="D522" s="5">
        <v>0</v>
      </c>
      <c r="E522" s="5">
        <v>0</v>
      </c>
      <c r="F522" s="43">
        <f t="shared" si="44"/>
        <v>0</v>
      </c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</row>
    <row r="523" spans="1:35" s="6" customFormat="1" ht="10.5" customHeight="1" x14ac:dyDescent="0.2">
      <c r="A523" s="51"/>
      <c r="B523" s="11" t="s">
        <v>1</v>
      </c>
      <c r="C523" s="5">
        <v>0</v>
      </c>
      <c r="D523" s="5">
        <v>0</v>
      </c>
      <c r="E523" s="5">
        <v>0</v>
      </c>
      <c r="F523" s="43" t="e">
        <f t="shared" si="44"/>
        <v>#DIV/0!</v>
      </c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</row>
    <row r="524" spans="1:35" s="6" customFormat="1" ht="10.5" customHeight="1" x14ac:dyDescent="0.2">
      <c r="A524" s="51"/>
      <c r="B524" s="11" t="s">
        <v>0</v>
      </c>
      <c r="C524" s="5">
        <v>0</v>
      </c>
      <c r="D524" s="5">
        <v>0</v>
      </c>
      <c r="E524" s="5">
        <v>0</v>
      </c>
      <c r="F524" s="43" t="e">
        <f t="shared" si="44"/>
        <v>#DIV/0!</v>
      </c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</row>
    <row r="525" spans="1:35" s="6" customFormat="1" ht="10.5" customHeight="1" x14ac:dyDescent="0.2">
      <c r="A525" s="51"/>
      <c r="B525" s="11" t="s">
        <v>111</v>
      </c>
      <c r="C525" s="5">
        <v>0</v>
      </c>
      <c r="D525" s="5">
        <v>0</v>
      </c>
      <c r="E525" s="5">
        <v>0</v>
      </c>
      <c r="F525" s="43" t="e">
        <f t="shared" si="44"/>
        <v>#DIV/0!</v>
      </c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</row>
    <row r="526" spans="1:35" s="6" customFormat="1" ht="10.5" customHeight="1" x14ac:dyDescent="0.2">
      <c r="A526" s="51"/>
      <c r="B526" s="11" t="s">
        <v>104</v>
      </c>
      <c r="C526" s="5">
        <v>0</v>
      </c>
      <c r="D526" s="5">
        <v>0</v>
      </c>
      <c r="E526" s="5">
        <v>0</v>
      </c>
      <c r="F526" s="43" t="e">
        <f t="shared" ref="F526:F589" si="47">E526/C526</f>
        <v>#DIV/0!</v>
      </c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</row>
    <row r="527" spans="1:35" s="6" customFormat="1" ht="30.75" customHeight="1" x14ac:dyDescent="0.2">
      <c r="A527" s="53" t="s">
        <v>22</v>
      </c>
      <c r="B527" s="14" t="s">
        <v>163</v>
      </c>
      <c r="C527" s="4"/>
      <c r="D527" s="4"/>
      <c r="E527" s="4"/>
      <c r="F527" s="43" t="e">
        <f t="shared" si="47"/>
        <v>#DIV/0!</v>
      </c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</row>
    <row r="528" spans="1:35" s="6" customFormat="1" ht="12.75" customHeight="1" x14ac:dyDescent="0.2">
      <c r="A528" s="54"/>
      <c r="B528" s="11" t="s">
        <v>4</v>
      </c>
      <c r="C528" s="4">
        <f>SUM(C529:C534)</f>
        <v>4000</v>
      </c>
      <c r="D528" s="4">
        <f>SUM(D529:D534)</f>
        <v>89.39</v>
      </c>
      <c r="E528" s="4">
        <f>SUM(E529:E534)</f>
        <v>89.39</v>
      </c>
      <c r="F528" s="43">
        <f t="shared" si="47"/>
        <v>2.2347499999999999E-2</v>
      </c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</row>
    <row r="529" spans="1:35" s="6" customFormat="1" ht="13.5" customHeight="1" x14ac:dyDescent="0.2">
      <c r="A529" s="54"/>
      <c r="B529" s="11" t="s">
        <v>3</v>
      </c>
      <c r="C529" s="5">
        <v>0</v>
      </c>
      <c r="D529" s="5">
        <v>0</v>
      </c>
      <c r="E529" s="5">
        <v>0</v>
      </c>
      <c r="F529" s="43" t="e">
        <f t="shared" si="47"/>
        <v>#DIV/0!</v>
      </c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</row>
    <row r="530" spans="1:35" s="6" customFormat="1" ht="12.75" customHeight="1" x14ac:dyDescent="0.2">
      <c r="A530" s="54"/>
      <c r="B530" s="11" t="s">
        <v>2</v>
      </c>
      <c r="C530" s="5">
        <v>4000</v>
      </c>
      <c r="D530" s="5">
        <v>89.39</v>
      </c>
      <c r="E530" s="5">
        <v>89.39</v>
      </c>
      <c r="F530" s="43">
        <f t="shared" si="47"/>
        <v>2.2347499999999999E-2</v>
      </c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</row>
    <row r="531" spans="1:35" s="6" customFormat="1" ht="12.75" customHeight="1" x14ac:dyDescent="0.2">
      <c r="A531" s="54"/>
      <c r="B531" s="11" t="s">
        <v>1</v>
      </c>
      <c r="C531" s="5">
        <v>0</v>
      </c>
      <c r="D531" s="5">
        <v>0</v>
      </c>
      <c r="E531" s="5">
        <v>0</v>
      </c>
      <c r="F531" s="43" t="e">
        <f t="shared" si="47"/>
        <v>#DIV/0!</v>
      </c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</row>
    <row r="532" spans="1:35" s="6" customFormat="1" ht="12.75" customHeight="1" x14ac:dyDescent="0.2">
      <c r="A532" s="54"/>
      <c r="B532" s="11" t="s">
        <v>0</v>
      </c>
      <c r="C532" s="5">
        <v>0</v>
      </c>
      <c r="D532" s="5">
        <v>0</v>
      </c>
      <c r="E532" s="5">
        <v>0</v>
      </c>
      <c r="F532" s="43" t="e">
        <f t="shared" si="47"/>
        <v>#DIV/0!</v>
      </c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</row>
    <row r="533" spans="1:35" s="6" customFormat="1" ht="12.75" customHeight="1" x14ac:dyDescent="0.2">
      <c r="A533" s="54"/>
      <c r="B533" s="11" t="s">
        <v>111</v>
      </c>
      <c r="C533" s="5">
        <v>0</v>
      </c>
      <c r="D533" s="5">
        <v>0</v>
      </c>
      <c r="E533" s="5">
        <v>0</v>
      </c>
      <c r="F533" s="43" t="e">
        <f t="shared" si="47"/>
        <v>#DIV/0!</v>
      </c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</row>
    <row r="534" spans="1:35" s="6" customFormat="1" ht="12.75" customHeight="1" x14ac:dyDescent="0.2">
      <c r="A534" s="54"/>
      <c r="B534" s="11" t="s">
        <v>104</v>
      </c>
      <c r="C534" s="5">
        <v>0</v>
      </c>
      <c r="D534" s="5">
        <v>0</v>
      </c>
      <c r="E534" s="5">
        <v>0</v>
      </c>
      <c r="F534" s="43" t="e">
        <f t="shared" si="47"/>
        <v>#DIV/0!</v>
      </c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</row>
    <row r="535" spans="1:35" s="6" customFormat="1" ht="30" customHeight="1" x14ac:dyDescent="0.2">
      <c r="A535" s="53" t="s">
        <v>21</v>
      </c>
      <c r="B535" s="14" t="s">
        <v>162</v>
      </c>
      <c r="C535" s="4"/>
      <c r="D535" s="4"/>
      <c r="E535" s="4"/>
      <c r="F535" s="43" t="e">
        <f t="shared" si="47"/>
        <v>#DIV/0!</v>
      </c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</row>
    <row r="536" spans="1:35" s="6" customFormat="1" ht="12" customHeight="1" x14ac:dyDescent="0.2">
      <c r="A536" s="54"/>
      <c r="B536" s="11" t="s">
        <v>4</v>
      </c>
      <c r="C536" s="4">
        <f>SUM(C537:C542)</f>
        <v>354.5</v>
      </c>
      <c r="D536" s="4">
        <f>SUM(D537:D542)</f>
        <v>0</v>
      </c>
      <c r="E536" s="4">
        <f>SUM(E537:E542)</f>
        <v>0</v>
      </c>
      <c r="F536" s="43">
        <f t="shared" si="47"/>
        <v>0</v>
      </c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</row>
    <row r="537" spans="1:35" s="6" customFormat="1" ht="12" customHeight="1" x14ac:dyDescent="0.2">
      <c r="A537" s="54"/>
      <c r="B537" s="11" t="s">
        <v>3</v>
      </c>
      <c r="C537" s="5">
        <v>0</v>
      </c>
      <c r="D537" s="5">
        <v>0</v>
      </c>
      <c r="E537" s="5">
        <v>0</v>
      </c>
      <c r="F537" s="43" t="e">
        <f t="shared" si="47"/>
        <v>#DIV/0!</v>
      </c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</row>
    <row r="538" spans="1:35" s="6" customFormat="1" ht="12" customHeight="1" x14ac:dyDescent="0.2">
      <c r="A538" s="54"/>
      <c r="B538" s="11" t="s">
        <v>2</v>
      </c>
      <c r="C538" s="5">
        <v>200</v>
      </c>
      <c r="D538" s="5">
        <v>0</v>
      </c>
      <c r="E538" s="5">
        <v>0</v>
      </c>
      <c r="F538" s="43">
        <f t="shared" si="47"/>
        <v>0</v>
      </c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</row>
    <row r="539" spans="1:35" s="6" customFormat="1" ht="12" customHeight="1" x14ac:dyDescent="0.2">
      <c r="A539" s="54"/>
      <c r="B539" s="11" t="s">
        <v>1</v>
      </c>
      <c r="C539" s="5">
        <v>154.5</v>
      </c>
      <c r="D539" s="5">
        <v>0</v>
      </c>
      <c r="E539" s="5">
        <v>0</v>
      </c>
      <c r="F539" s="43">
        <f t="shared" si="47"/>
        <v>0</v>
      </c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</row>
    <row r="540" spans="1:35" s="6" customFormat="1" ht="12" customHeight="1" x14ac:dyDescent="0.2">
      <c r="A540" s="54"/>
      <c r="B540" s="11" t="s">
        <v>0</v>
      </c>
      <c r="C540" s="5">
        <v>0</v>
      </c>
      <c r="D540" s="5">
        <v>0</v>
      </c>
      <c r="E540" s="5">
        <v>0</v>
      </c>
      <c r="F540" s="43" t="e">
        <f t="shared" si="47"/>
        <v>#DIV/0!</v>
      </c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</row>
    <row r="541" spans="1:35" s="6" customFormat="1" ht="12" customHeight="1" x14ac:dyDescent="0.2">
      <c r="A541" s="54"/>
      <c r="B541" s="11" t="s">
        <v>111</v>
      </c>
      <c r="C541" s="5">
        <v>0</v>
      </c>
      <c r="D541" s="5">
        <v>0</v>
      </c>
      <c r="E541" s="5">
        <v>0</v>
      </c>
      <c r="F541" s="43" t="e">
        <f t="shared" si="47"/>
        <v>#DIV/0!</v>
      </c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</row>
    <row r="542" spans="1:35" s="6" customFormat="1" ht="12" customHeight="1" x14ac:dyDescent="0.2">
      <c r="A542" s="54"/>
      <c r="B542" s="11" t="s">
        <v>104</v>
      </c>
      <c r="C542" s="5">
        <v>0</v>
      </c>
      <c r="D542" s="5">
        <v>0</v>
      </c>
      <c r="E542" s="5">
        <v>0</v>
      </c>
      <c r="F542" s="43" t="e">
        <f t="shared" si="47"/>
        <v>#DIV/0!</v>
      </c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</row>
    <row r="543" spans="1:35" s="6" customFormat="1" ht="33.75" customHeight="1" x14ac:dyDescent="0.2">
      <c r="A543" s="55"/>
      <c r="B543" s="11" t="s">
        <v>237</v>
      </c>
      <c r="C543" s="5"/>
      <c r="D543" s="5"/>
      <c r="E543" s="5"/>
      <c r="F543" s="43" t="e">
        <f t="shared" si="47"/>
        <v>#DIV/0!</v>
      </c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</row>
    <row r="544" spans="1:35" s="6" customFormat="1" ht="39" x14ac:dyDescent="0.2">
      <c r="A544" s="53" t="s">
        <v>225</v>
      </c>
      <c r="B544" s="14" t="s">
        <v>226</v>
      </c>
      <c r="C544" s="4"/>
      <c r="D544" s="4"/>
      <c r="E544" s="4"/>
      <c r="F544" s="43" t="e">
        <f t="shared" si="47"/>
        <v>#DIV/0!</v>
      </c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</row>
    <row r="545" spans="1:35" s="6" customFormat="1" x14ac:dyDescent="0.2">
      <c r="A545" s="54"/>
      <c r="B545" s="11" t="s">
        <v>4</v>
      </c>
      <c r="C545" s="4">
        <f>SUM(C546:C551)</f>
        <v>2000</v>
      </c>
      <c r="D545" s="4">
        <f>SUM(D546:D551)</f>
        <v>0</v>
      </c>
      <c r="E545" s="4">
        <f>SUM(E546:E551)</f>
        <v>0</v>
      </c>
      <c r="F545" s="43">
        <f t="shared" si="47"/>
        <v>0</v>
      </c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</row>
    <row r="546" spans="1:35" s="6" customFormat="1" x14ac:dyDescent="0.2">
      <c r="A546" s="54"/>
      <c r="B546" s="11" t="s">
        <v>3</v>
      </c>
      <c r="C546" s="5">
        <v>0</v>
      </c>
      <c r="D546" s="5">
        <v>0</v>
      </c>
      <c r="E546" s="5">
        <v>0</v>
      </c>
      <c r="F546" s="43" t="e">
        <f t="shared" si="47"/>
        <v>#DIV/0!</v>
      </c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</row>
    <row r="547" spans="1:35" s="6" customFormat="1" x14ac:dyDescent="0.2">
      <c r="A547" s="54"/>
      <c r="B547" s="11" t="s">
        <v>2</v>
      </c>
      <c r="C547" s="5">
        <v>2000</v>
      </c>
      <c r="D547" s="5">
        <v>0</v>
      </c>
      <c r="E547" s="5">
        <v>0</v>
      </c>
      <c r="F547" s="43">
        <f t="shared" si="47"/>
        <v>0</v>
      </c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</row>
    <row r="548" spans="1:35" s="6" customFormat="1" x14ac:dyDescent="0.2">
      <c r="A548" s="54"/>
      <c r="B548" s="11" t="s">
        <v>1</v>
      </c>
      <c r="C548" s="5">
        <v>0</v>
      </c>
      <c r="D548" s="5">
        <v>0</v>
      </c>
      <c r="E548" s="5">
        <v>0</v>
      </c>
      <c r="F548" s="43" t="e">
        <f t="shared" si="47"/>
        <v>#DIV/0!</v>
      </c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</row>
    <row r="549" spans="1:35" s="6" customFormat="1" x14ac:dyDescent="0.2">
      <c r="A549" s="54"/>
      <c r="B549" s="11" t="s">
        <v>0</v>
      </c>
      <c r="C549" s="5">
        <v>0</v>
      </c>
      <c r="D549" s="5">
        <v>0</v>
      </c>
      <c r="E549" s="5">
        <v>0</v>
      </c>
      <c r="F549" s="43" t="e">
        <f t="shared" si="47"/>
        <v>#DIV/0!</v>
      </c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</row>
    <row r="550" spans="1:35" s="6" customFormat="1" x14ac:dyDescent="0.2">
      <c r="A550" s="54"/>
      <c r="B550" s="11" t="s">
        <v>111</v>
      </c>
      <c r="C550" s="5">
        <v>0</v>
      </c>
      <c r="D550" s="5">
        <v>0</v>
      </c>
      <c r="E550" s="5">
        <v>0</v>
      </c>
      <c r="F550" s="43" t="e">
        <f t="shared" si="47"/>
        <v>#DIV/0!</v>
      </c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</row>
    <row r="551" spans="1:35" s="6" customFormat="1" x14ac:dyDescent="0.2">
      <c r="A551" s="54"/>
      <c r="B551" s="11" t="s">
        <v>104</v>
      </c>
      <c r="C551" s="5">
        <v>0</v>
      </c>
      <c r="D551" s="5">
        <v>0</v>
      </c>
      <c r="E551" s="5">
        <v>0</v>
      </c>
      <c r="F551" s="43" t="e">
        <f t="shared" si="47"/>
        <v>#DIV/0!</v>
      </c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</row>
    <row r="552" spans="1:35" s="6" customFormat="1" ht="12.75" customHeight="1" x14ac:dyDescent="0.2">
      <c r="A552" s="85" t="s">
        <v>19</v>
      </c>
      <c r="B552" s="85"/>
      <c r="C552" s="85"/>
      <c r="D552" s="85"/>
      <c r="E552" s="85"/>
      <c r="F552" s="43" t="e">
        <f t="shared" si="47"/>
        <v>#DIV/0!</v>
      </c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</row>
    <row r="553" spans="1:35" s="6" customFormat="1" ht="9.75" customHeight="1" x14ac:dyDescent="0.2">
      <c r="A553" s="62"/>
      <c r="B553" s="11" t="s">
        <v>112</v>
      </c>
      <c r="C553" s="25">
        <f>SUM(C554:C559)</f>
        <v>172062.43000000002</v>
      </c>
      <c r="D553" s="25">
        <f>SUM(D554:D559)</f>
        <v>29141.704260000002</v>
      </c>
      <c r="E553" s="25">
        <f>SUM(E554:E559)</f>
        <v>28663.963380000005</v>
      </c>
      <c r="F553" s="43">
        <f t="shared" si="47"/>
        <v>0.16659048334956097</v>
      </c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</row>
    <row r="554" spans="1:35" s="6" customFormat="1" ht="9.75" customHeight="1" x14ac:dyDescent="0.2">
      <c r="A554" s="62"/>
      <c r="B554" s="11" t="s">
        <v>3</v>
      </c>
      <c r="C554" s="25">
        <f t="shared" ref="C554:E559" si="48">C562+C574+C590+C598</f>
        <v>0</v>
      </c>
      <c r="D554" s="25">
        <f t="shared" si="48"/>
        <v>0</v>
      </c>
      <c r="E554" s="25">
        <f t="shared" si="48"/>
        <v>0</v>
      </c>
      <c r="F554" s="43" t="e">
        <f t="shared" si="47"/>
        <v>#DIV/0!</v>
      </c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</row>
    <row r="555" spans="1:35" s="6" customFormat="1" ht="9.75" customHeight="1" x14ac:dyDescent="0.2">
      <c r="A555" s="62"/>
      <c r="B555" s="11" t="s">
        <v>2</v>
      </c>
      <c r="C555" s="25">
        <f t="shared" si="48"/>
        <v>172062.43000000002</v>
      </c>
      <c r="D555" s="25">
        <f t="shared" si="48"/>
        <v>29141.704260000002</v>
      </c>
      <c r="E555" s="25">
        <f t="shared" si="48"/>
        <v>28663.963380000005</v>
      </c>
      <c r="F555" s="43">
        <f t="shared" si="47"/>
        <v>0.16659048334956097</v>
      </c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</row>
    <row r="556" spans="1:35" s="6" customFormat="1" ht="9.75" customHeight="1" x14ac:dyDescent="0.2">
      <c r="A556" s="62"/>
      <c r="B556" s="11" t="s">
        <v>1</v>
      </c>
      <c r="C556" s="25">
        <f t="shared" si="48"/>
        <v>0</v>
      </c>
      <c r="D556" s="25">
        <f t="shared" si="48"/>
        <v>0</v>
      </c>
      <c r="E556" s="25">
        <f t="shared" si="48"/>
        <v>0</v>
      </c>
      <c r="F556" s="43" t="e">
        <f t="shared" si="47"/>
        <v>#DIV/0!</v>
      </c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</row>
    <row r="557" spans="1:35" s="6" customFormat="1" ht="9.75" customHeight="1" x14ac:dyDescent="0.2">
      <c r="A557" s="62"/>
      <c r="B557" s="11" t="s">
        <v>0</v>
      </c>
      <c r="C557" s="25">
        <f t="shared" si="48"/>
        <v>0</v>
      </c>
      <c r="D557" s="25">
        <f t="shared" si="48"/>
        <v>0</v>
      </c>
      <c r="E557" s="25">
        <f t="shared" si="48"/>
        <v>0</v>
      </c>
      <c r="F557" s="43" t="e">
        <f t="shared" si="47"/>
        <v>#DIV/0!</v>
      </c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</row>
    <row r="558" spans="1:35" s="6" customFormat="1" ht="9.75" customHeight="1" x14ac:dyDescent="0.2">
      <c r="A558" s="62"/>
      <c r="B558" s="11" t="s">
        <v>111</v>
      </c>
      <c r="C558" s="25">
        <f t="shared" si="48"/>
        <v>0</v>
      </c>
      <c r="D558" s="25">
        <f t="shared" si="48"/>
        <v>0</v>
      </c>
      <c r="E558" s="25">
        <f t="shared" si="48"/>
        <v>0</v>
      </c>
      <c r="F558" s="43" t="e">
        <f t="shared" si="47"/>
        <v>#DIV/0!</v>
      </c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</row>
    <row r="559" spans="1:35" s="6" customFormat="1" ht="9.75" customHeight="1" x14ac:dyDescent="0.2">
      <c r="A559" s="62"/>
      <c r="B559" s="11" t="s">
        <v>104</v>
      </c>
      <c r="C559" s="25">
        <f t="shared" si="48"/>
        <v>0</v>
      </c>
      <c r="D559" s="25">
        <f t="shared" si="48"/>
        <v>0</v>
      </c>
      <c r="E559" s="25">
        <f t="shared" si="48"/>
        <v>0</v>
      </c>
      <c r="F559" s="43" t="e">
        <f t="shared" si="47"/>
        <v>#DIV/0!</v>
      </c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</row>
    <row r="560" spans="1:35" s="6" customFormat="1" ht="19.5" customHeight="1" x14ac:dyDescent="0.2">
      <c r="A560" s="53" t="s">
        <v>18</v>
      </c>
      <c r="B560" s="12" t="s">
        <v>159</v>
      </c>
      <c r="C560" s="4"/>
      <c r="D560" s="4"/>
      <c r="E560" s="4"/>
      <c r="F560" s="43" t="e">
        <f t="shared" si="47"/>
        <v>#DIV/0!</v>
      </c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</row>
    <row r="561" spans="1:35" s="6" customFormat="1" ht="10.5" customHeight="1" x14ac:dyDescent="0.2">
      <c r="A561" s="54"/>
      <c r="B561" s="11" t="s">
        <v>4</v>
      </c>
      <c r="C561" s="4">
        <f>SUM(C562:C567)</f>
        <v>145714.39000000001</v>
      </c>
      <c r="D561" s="4">
        <f>SUM(D562:D567)</f>
        <v>25675.669000000002</v>
      </c>
      <c r="E561" s="4">
        <f>SUM(E562:E567)</f>
        <v>25675.669000000002</v>
      </c>
      <c r="F561" s="43">
        <f t="shared" si="47"/>
        <v>0.17620544546080863</v>
      </c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</row>
    <row r="562" spans="1:35" s="6" customFormat="1" ht="10.5" customHeight="1" x14ac:dyDescent="0.2">
      <c r="A562" s="54"/>
      <c r="B562" s="11" t="s">
        <v>3</v>
      </c>
      <c r="C562" s="4">
        <v>0</v>
      </c>
      <c r="D562" s="4">
        <v>0</v>
      </c>
      <c r="E562" s="4">
        <v>0</v>
      </c>
      <c r="F562" s="43" t="e">
        <f t="shared" si="47"/>
        <v>#DIV/0!</v>
      </c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</row>
    <row r="563" spans="1:35" s="6" customFormat="1" ht="10.5" customHeight="1" x14ac:dyDescent="0.2">
      <c r="A563" s="54"/>
      <c r="B563" s="11" t="s">
        <v>2</v>
      </c>
      <c r="C563" s="4">
        <v>145714.39000000001</v>
      </c>
      <c r="D563" s="4">
        <v>25675.669000000002</v>
      </c>
      <c r="E563" s="4">
        <v>25675.669000000002</v>
      </c>
      <c r="F563" s="43">
        <f t="shared" si="47"/>
        <v>0.17620544546080863</v>
      </c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</row>
    <row r="564" spans="1:35" s="6" customFormat="1" ht="10.5" customHeight="1" x14ac:dyDescent="0.2">
      <c r="A564" s="54"/>
      <c r="B564" s="11" t="s">
        <v>1</v>
      </c>
      <c r="C564" s="4">
        <v>0</v>
      </c>
      <c r="D564" s="4">
        <v>0</v>
      </c>
      <c r="E564" s="4">
        <v>0</v>
      </c>
      <c r="F564" s="43" t="e">
        <f t="shared" si="47"/>
        <v>#DIV/0!</v>
      </c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</row>
    <row r="565" spans="1:35" s="6" customFormat="1" ht="10.5" customHeight="1" x14ac:dyDescent="0.2">
      <c r="A565" s="54"/>
      <c r="B565" s="11" t="s">
        <v>0</v>
      </c>
      <c r="C565" s="4">
        <v>0</v>
      </c>
      <c r="D565" s="4">
        <v>0</v>
      </c>
      <c r="E565" s="4">
        <v>0</v>
      </c>
      <c r="F565" s="43" t="e">
        <f t="shared" si="47"/>
        <v>#DIV/0!</v>
      </c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</row>
    <row r="566" spans="1:35" s="6" customFormat="1" ht="10.5" customHeight="1" x14ac:dyDescent="0.2">
      <c r="A566" s="54"/>
      <c r="B566" s="11" t="s">
        <v>111</v>
      </c>
      <c r="C566" s="4">
        <v>0</v>
      </c>
      <c r="D566" s="4">
        <v>0</v>
      </c>
      <c r="E566" s="4">
        <v>0</v>
      </c>
      <c r="F566" s="43" t="e">
        <f t="shared" si="47"/>
        <v>#DIV/0!</v>
      </c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</row>
    <row r="567" spans="1:35" s="6" customFormat="1" ht="10.5" customHeight="1" x14ac:dyDescent="0.2">
      <c r="A567" s="54"/>
      <c r="B567" s="11" t="s">
        <v>104</v>
      </c>
      <c r="C567" s="4">
        <v>0</v>
      </c>
      <c r="D567" s="4">
        <v>0</v>
      </c>
      <c r="E567" s="4">
        <v>0</v>
      </c>
      <c r="F567" s="43" t="e">
        <f t="shared" si="47"/>
        <v>#DIV/0!</v>
      </c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</row>
    <row r="568" spans="1:35" s="6" customFormat="1" ht="68.25" x14ac:dyDescent="0.2">
      <c r="A568" s="54"/>
      <c r="B568" s="11" t="s">
        <v>233</v>
      </c>
      <c r="C568" s="5"/>
      <c r="D568" s="5"/>
      <c r="E568" s="5"/>
      <c r="F568" s="43" t="e">
        <f t="shared" si="47"/>
        <v>#DIV/0!</v>
      </c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</row>
    <row r="569" spans="1:35" s="6" customFormat="1" ht="68.25" x14ac:dyDescent="0.2">
      <c r="A569" s="54"/>
      <c r="B569" s="11" t="s">
        <v>234</v>
      </c>
      <c r="C569" s="5"/>
      <c r="D569" s="5"/>
      <c r="E569" s="5"/>
      <c r="F569" s="43" t="e">
        <f t="shared" si="47"/>
        <v>#DIV/0!</v>
      </c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</row>
    <row r="570" spans="1:35" s="6" customFormat="1" ht="68.25" x14ac:dyDescent="0.2">
      <c r="A570" s="54"/>
      <c r="B570" s="11" t="s">
        <v>235</v>
      </c>
      <c r="C570" s="5"/>
      <c r="D570" s="5"/>
      <c r="E570" s="5"/>
      <c r="F570" s="43" t="e">
        <f t="shared" si="47"/>
        <v>#DIV/0!</v>
      </c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</row>
    <row r="571" spans="1:35" s="6" customFormat="1" ht="68.25" x14ac:dyDescent="0.2">
      <c r="A571" s="55"/>
      <c r="B571" s="11" t="s">
        <v>236</v>
      </c>
      <c r="C571" s="5"/>
      <c r="D571" s="5"/>
      <c r="E571" s="5"/>
      <c r="F571" s="43" t="e">
        <f t="shared" si="47"/>
        <v>#DIV/0!</v>
      </c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</row>
    <row r="572" spans="1:35" s="6" customFormat="1" ht="11.25" customHeight="1" x14ac:dyDescent="0.2">
      <c r="A572" s="51" t="s">
        <v>17</v>
      </c>
      <c r="B572" s="12" t="s">
        <v>160</v>
      </c>
      <c r="C572" s="4"/>
      <c r="D572" s="4"/>
      <c r="E572" s="4"/>
      <c r="F572" s="43" t="e">
        <f t="shared" si="47"/>
        <v>#DIV/0!</v>
      </c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</row>
    <row r="573" spans="1:35" s="6" customFormat="1" ht="10.5" customHeight="1" x14ac:dyDescent="0.2">
      <c r="A573" s="51"/>
      <c r="B573" s="11" t="s">
        <v>4</v>
      </c>
      <c r="C573" s="4">
        <f>SUM(C574:C579)</f>
        <v>4407.84</v>
      </c>
      <c r="D573" s="4">
        <f>SUM(D574:D579)</f>
        <v>0</v>
      </c>
      <c r="E573" s="4">
        <f>SUM(E574:E579)</f>
        <v>0</v>
      </c>
      <c r="F573" s="43">
        <f t="shared" si="47"/>
        <v>0</v>
      </c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</row>
    <row r="574" spans="1:35" s="6" customFormat="1" ht="10.5" customHeight="1" x14ac:dyDescent="0.2">
      <c r="A574" s="51"/>
      <c r="B574" s="11" t="s">
        <v>3</v>
      </c>
      <c r="C574" s="4">
        <f>C582</f>
        <v>0</v>
      </c>
      <c r="D574" s="4">
        <f t="shared" ref="D574:E574" si="49">D582</f>
        <v>0</v>
      </c>
      <c r="E574" s="4">
        <f t="shared" si="49"/>
        <v>0</v>
      </c>
      <c r="F574" s="43" t="e">
        <f t="shared" si="47"/>
        <v>#DIV/0!</v>
      </c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</row>
    <row r="575" spans="1:35" s="6" customFormat="1" ht="10.5" customHeight="1" x14ac:dyDescent="0.2">
      <c r="A575" s="51"/>
      <c r="B575" s="11" t="s">
        <v>2</v>
      </c>
      <c r="C575" s="4">
        <f t="shared" ref="C575:E579" si="50">C583</f>
        <v>4407.84</v>
      </c>
      <c r="D575" s="4">
        <f t="shared" si="50"/>
        <v>0</v>
      </c>
      <c r="E575" s="4">
        <f t="shared" si="50"/>
        <v>0</v>
      </c>
      <c r="F575" s="43">
        <f t="shared" si="47"/>
        <v>0</v>
      </c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</row>
    <row r="576" spans="1:35" s="6" customFormat="1" ht="10.5" customHeight="1" x14ac:dyDescent="0.2">
      <c r="A576" s="51"/>
      <c r="B576" s="11" t="s">
        <v>1</v>
      </c>
      <c r="C576" s="4">
        <f t="shared" si="50"/>
        <v>0</v>
      </c>
      <c r="D576" s="4">
        <f t="shared" si="50"/>
        <v>0</v>
      </c>
      <c r="E576" s="4">
        <f t="shared" si="50"/>
        <v>0</v>
      </c>
      <c r="F576" s="43" t="e">
        <f t="shared" si="47"/>
        <v>#DIV/0!</v>
      </c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</row>
    <row r="577" spans="1:35" s="6" customFormat="1" ht="10.5" customHeight="1" x14ac:dyDescent="0.2">
      <c r="A577" s="51"/>
      <c r="B577" s="11" t="s">
        <v>0</v>
      </c>
      <c r="C577" s="4">
        <f t="shared" si="50"/>
        <v>0</v>
      </c>
      <c r="D577" s="4">
        <f t="shared" si="50"/>
        <v>0</v>
      </c>
      <c r="E577" s="4">
        <f t="shared" si="50"/>
        <v>0</v>
      </c>
      <c r="F577" s="43" t="e">
        <f t="shared" si="47"/>
        <v>#DIV/0!</v>
      </c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</row>
    <row r="578" spans="1:35" s="6" customFormat="1" ht="10.5" customHeight="1" x14ac:dyDescent="0.2">
      <c r="A578" s="51"/>
      <c r="B578" s="11" t="s">
        <v>111</v>
      </c>
      <c r="C578" s="4">
        <f t="shared" si="50"/>
        <v>0</v>
      </c>
      <c r="D578" s="4">
        <f t="shared" si="50"/>
        <v>0</v>
      </c>
      <c r="E578" s="4">
        <f t="shared" si="50"/>
        <v>0</v>
      </c>
      <c r="F578" s="43" t="e">
        <f t="shared" si="47"/>
        <v>#DIV/0!</v>
      </c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</row>
    <row r="579" spans="1:35" s="6" customFormat="1" ht="10.5" customHeight="1" x14ac:dyDescent="0.2">
      <c r="A579" s="51"/>
      <c r="B579" s="11" t="s">
        <v>104</v>
      </c>
      <c r="C579" s="4">
        <f t="shared" si="50"/>
        <v>0</v>
      </c>
      <c r="D579" s="4">
        <f t="shared" si="50"/>
        <v>0</v>
      </c>
      <c r="E579" s="4">
        <f t="shared" si="50"/>
        <v>0</v>
      </c>
      <c r="F579" s="43" t="e">
        <f t="shared" si="47"/>
        <v>#DIV/0!</v>
      </c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</row>
    <row r="580" spans="1:35" s="6" customFormat="1" ht="29.25" x14ac:dyDescent="0.2">
      <c r="A580" s="53" t="s">
        <v>16</v>
      </c>
      <c r="B580" s="14" t="s">
        <v>246</v>
      </c>
      <c r="C580" s="4"/>
      <c r="D580" s="4"/>
      <c r="E580" s="4"/>
      <c r="F580" s="43" t="e">
        <f t="shared" si="47"/>
        <v>#DIV/0!</v>
      </c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</row>
    <row r="581" spans="1:35" s="6" customFormat="1" ht="10.5" customHeight="1" x14ac:dyDescent="0.2">
      <c r="A581" s="54"/>
      <c r="B581" s="11" t="s">
        <v>4</v>
      </c>
      <c r="C581" s="4">
        <f>SUM(C582:C587)</f>
        <v>4407.84</v>
      </c>
      <c r="D581" s="4">
        <f>SUM(D582:D587)</f>
        <v>0</v>
      </c>
      <c r="E581" s="4">
        <f>SUM(E582:E587)</f>
        <v>0</v>
      </c>
      <c r="F581" s="43">
        <f t="shared" si="47"/>
        <v>0</v>
      </c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</row>
    <row r="582" spans="1:35" s="6" customFormat="1" ht="10.5" customHeight="1" x14ac:dyDescent="0.2">
      <c r="A582" s="54"/>
      <c r="B582" s="11" t="s">
        <v>3</v>
      </c>
      <c r="C582" s="5">
        <v>0</v>
      </c>
      <c r="D582" s="5">
        <v>0</v>
      </c>
      <c r="E582" s="5">
        <v>0</v>
      </c>
      <c r="F582" s="43" t="e">
        <f t="shared" si="47"/>
        <v>#DIV/0!</v>
      </c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</row>
    <row r="583" spans="1:35" s="6" customFormat="1" ht="10.5" customHeight="1" x14ac:dyDescent="0.2">
      <c r="A583" s="54"/>
      <c r="B583" s="11" t="s">
        <v>2</v>
      </c>
      <c r="C583" s="5">
        <v>4407.84</v>
      </c>
      <c r="D583" s="5">
        <v>0</v>
      </c>
      <c r="E583" s="5">
        <v>0</v>
      </c>
      <c r="F583" s="43">
        <f t="shared" si="47"/>
        <v>0</v>
      </c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</row>
    <row r="584" spans="1:35" s="6" customFormat="1" ht="10.5" customHeight="1" x14ac:dyDescent="0.2">
      <c r="A584" s="54"/>
      <c r="B584" s="11" t="s">
        <v>1</v>
      </c>
      <c r="C584" s="5">
        <v>0</v>
      </c>
      <c r="D584" s="5">
        <v>0</v>
      </c>
      <c r="E584" s="5">
        <v>0</v>
      </c>
      <c r="F584" s="43" t="e">
        <f t="shared" si="47"/>
        <v>#DIV/0!</v>
      </c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</row>
    <row r="585" spans="1:35" s="6" customFormat="1" ht="10.5" customHeight="1" x14ac:dyDescent="0.2">
      <c r="A585" s="54"/>
      <c r="B585" s="11" t="s">
        <v>0</v>
      </c>
      <c r="C585" s="5">
        <v>0</v>
      </c>
      <c r="D585" s="5">
        <v>0</v>
      </c>
      <c r="E585" s="5">
        <v>0</v>
      </c>
      <c r="F585" s="43" t="e">
        <f t="shared" si="47"/>
        <v>#DIV/0!</v>
      </c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</row>
    <row r="586" spans="1:35" s="6" customFormat="1" ht="10.5" customHeight="1" x14ac:dyDescent="0.2">
      <c r="A586" s="54"/>
      <c r="B586" s="11" t="s">
        <v>111</v>
      </c>
      <c r="C586" s="5">
        <v>0</v>
      </c>
      <c r="D586" s="5">
        <v>0</v>
      </c>
      <c r="E586" s="5">
        <v>0</v>
      </c>
      <c r="F586" s="43" t="e">
        <f t="shared" si="47"/>
        <v>#DIV/0!</v>
      </c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</row>
    <row r="587" spans="1:35" s="6" customFormat="1" ht="10.5" customHeight="1" x14ac:dyDescent="0.2">
      <c r="A587" s="54"/>
      <c r="B587" s="11" t="s">
        <v>104</v>
      </c>
      <c r="C587" s="5">
        <v>0</v>
      </c>
      <c r="D587" s="5">
        <v>0</v>
      </c>
      <c r="E587" s="5">
        <v>0</v>
      </c>
      <c r="F587" s="43" t="e">
        <f t="shared" si="47"/>
        <v>#DIV/0!</v>
      </c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</row>
    <row r="588" spans="1:35" s="6" customFormat="1" ht="41.25" customHeight="1" x14ac:dyDescent="0.2">
      <c r="A588" s="51" t="s">
        <v>11</v>
      </c>
      <c r="B588" s="12" t="s">
        <v>154</v>
      </c>
      <c r="C588" s="4"/>
      <c r="D588" s="4"/>
      <c r="E588" s="4"/>
      <c r="F588" s="43" t="e">
        <f t="shared" si="47"/>
        <v>#DIV/0!</v>
      </c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</row>
    <row r="589" spans="1:35" s="6" customFormat="1" ht="9.75" customHeight="1" x14ac:dyDescent="0.2">
      <c r="A589" s="51"/>
      <c r="B589" s="11" t="s">
        <v>4</v>
      </c>
      <c r="C589" s="4">
        <f>SUM(C590:C595)</f>
        <v>3122.1</v>
      </c>
      <c r="D589" s="4">
        <f>SUM(D590:D595)</f>
        <v>162.9</v>
      </c>
      <c r="E589" s="4">
        <f>SUM(E590:E595)</f>
        <v>162.9</v>
      </c>
      <c r="F589" s="43">
        <f t="shared" si="47"/>
        <v>5.2176419717497841E-2</v>
      </c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</row>
    <row r="590" spans="1:35" s="6" customFormat="1" ht="9.75" customHeight="1" x14ac:dyDescent="0.2">
      <c r="A590" s="51"/>
      <c r="B590" s="11" t="s">
        <v>3</v>
      </c>
      <c r="C590" s="4">
        <v>0</v>
      </c>
      <c r="D590" s="4">
        <v>0</v>
      </c>
      <c r="E590" s="4">
        <v>0</v>
      </c>
      <c r="F590" s="43" t="e">
        <f t="shared" ref="F590:F645" si="51">E590/C590</f>
        <v>#DIV/0!</v>
      </c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</row>
    <row r="591" spans="1:35" s="6" customFormat="1" ht="9.75" customHeight="1" x14ac:dyDescent="0.2">
      <c r="A591" s="51"/>
      <c r="B591" s="11" t="s">
        <v>2</v>
      </c>
      <c r="C591" s="4">
        <v>3122.1</v>
      </c>
      <c r="D591" s="4">
        <v>162.9</v>
      </c>
      <c r="E591" s="4">
        <v>162.9</v>
      </c>
      <c r="F591" s="43">
        <f t="shared" si="51"/>
        <v>5.2176419717497841E-2</v>
      </c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</row>
    <row r="592" spans="1:35" s="6" customFormat="1" ht="9.75" customHeight="1" x14ac:dyDescent="0.2">
      <c r="A592" s="51"/>
      <c r="B592" s="11" t="s">
        <v>1</v>
      </c>
      <c r="C592" s="4">
        <v>0</v>
      </c>
      <c r="D592" s="4">
        <v>0</v>
      </c>
      <c r="E592" s="4">
        <v>0</v>
      </c>
      <c r="F592" s="43" t="e">
        <f t="shared" si="51"/>
        <v>#DIV/0!</v>
      </c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</row>
    <row r="593" spans="1:35" s="6" customFormat="1" ht="9.75" customHeight="1" x14ac:dyDescent="0.2">
      <c r="A593" s="51"/>
      <c r="B593" s="11" t="s">
        <v>0</v>
      </c>
      <c r="C593" s="4">
        <v>0</v>
      </c>
      <c r="D593" s="4">
        <v>0</v>
      </c>
      <c r="E593" s="4">
        <v>0</v>
      </c>
      <c r="F593" s="43" t="e">
        <f t="shared" si="51"/>
        <v>#DIV/0!</v>
      </c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</row>
    <row r="594" spans="1:35" s="6" customFormat="1" ht="9.75" customHeight="1" x14ac:dyDescent="0.2">
      <c r="A594" s="51"/>
      <c r="B594" s="11" t="s">
        <v>111</v>
      </c>
      <c r="C594" s="4">
        <v>0</v>
      </c>
      <c r="D594" s="4">
        <v>0</v>
      </c>
      <c r="E594" s="4">
        <v>0</v>
      </c>
      <c r="F594" s="43" t="e">
        <f t="shared" si="51"/>
        <v>#DIV/0!</v>
      </c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</row>
    <row r="595" spans="1:35" s="6" customFormat="1" ht="9.75" customHeight="1" x14ac:dyDescent="0.2">
      <c r="A595" s="51"/>
      <c r="B595" s="11" t="s">
        <v>104</v>
      </c>
      <c r="C595" s="4">
        <v>0</v>
      </c>
      <c r="D595" s="4">
        <v>0</v>
      </c>
      <c r="E595" s="4">
        <v>0</v>
      </c>
      <c r="F595" s="43" t="e">
        <f t="shared" si="51"/>
        <v>#DIV/0!</v>
      </c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</row>
    <row r="596" spans="1:35" s="6" customFormat="1" ht="9.75" customHeight="1" x14ac:dyDescent="0.2">
      <c r="A596" s="51" t="s">
        <v>10</v>
      </c>
      <c r="B596" s="12" t="s">
        <v>156</v>
      </c>
      <c r="C596" s="4"/>
      <c r="D596" s="4"/>
      <c r="E596" s="4"/>
      <c r="F596" s="43" t="e">
        <f t="shared" si="51"/>
        <v>#DIV/0!</v>
      </c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</row>
    <row r="597" spans="1:35" s="6" customFormat="1" ht="10.5" customHeight="1" x14ac:dyDescent="0.2">
      <c r="A597" s="51"/>
      <c r="B597" s="11" t="s">
        <v>4</v>
      </c>
      <c r="C597" s="4">
        <f>SUM(C598:C603)</f>
        <v>18818.099999999999</v>
      </c>
      <c r="D597" s="4">
        <f>SUM(D598:D603)</f>
        <v>3303.13526</v>
      </c>
      <c r="E597" s="4">
        <f>SUM(E598:E603)</f>
        <v>2825.3943800000002</v>
      </c>
      <c r="F597" s="43">
        <f t="shared" si="51"/>
        <v>0.1501423831311344</v>
      </c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</row>
    <row r="598" spans="1:35" s="6" customFormat="1" ht="10.5" customHeight="1" x14ac:dyDescent="0.2">
      <c r="A598" s="51"/>
      <c r="B598" s="11" t="s">
        <v>3</v>
      </c>
      <c r="C598" s="5">
        <v>0</v>
      </c>
      <c r="D598" s="5">
        <v>0</v>
      </c>
      <c r="E598" s="5">
        <v>0</v>
      </c>
      <c r="F598" s="43" t="e">
        <f t="shared" si="51"/>
        <v>#DIV/0!</v>
      </c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</row>
    <row r="599" spans="1:35" s="6" customFormat="1" ht="10.5" customHeight="1" x14ac:dyDescent="0.2">
      <c r="A599" s="51"/>
      <c r="B599" s="11" t="s">
        <v>2</v>
      </c>
      <c r="C599" s="5">
        <v>18818.099999999999</v>
      </c>
      <c r="D599" s="5">
        <v>3303.13526</v>
      </c>
      <c r="E599" s="5">
        <v>2825.3943800000002</v>
      </c>
      <c r="F599" s="43">
        <f t="shared" si="51"/>
        <v>0.1501423831311344</v>
      </c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</row>
    <row r="600" spans="1:35" s="6" customFormat="1" ht="10.5" customHeight="1" x14ac:dyDescent="0.2">
      <c r="A600" s="51"/>
      <c r="B600" s="11" t="s">
        <v>1</v>
      </c>
      <c r="C600" s="5">
        <v>0</v>
      </c>
      <c r="D600" s="5">
        <v>0</v>
      </c>
      <c r="E600" s="5">
        <v>0</v>
      </c>
      <c r="F600" s="43" t="e">
        <f t="shared" si="51"/>
        <v>#DIV/0!</v>
      </c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</row>
    <row r="601" spans="1:35" s="6" customFormat="1" ht="10.5" customHeight="1" x14ac:dyDescent="0.2">
      <c r="A601" s="51"/>
      <c r="B601" s="11" t="s">
        <v>0</v>
      </c>
      <c r="C601" s="5">
        <v>0</v>
      </c>
      <c r="D601" s="5">
        <v>0</v>
      </c>
      <c r="E601" s="5">
        <v>0</v>
      </c>
      <c r="F601" s="43" t="e">
        <f t="shared" si="51"/>
        <v>#DIV/0!</v>
      </c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</row>
    <row r="602" spans="1:35" s="6" customFormat="1" ht="10.5" customHeight="1" x14ac:dyDescent="0.2">
      <c r="A602" s="51"/>
      <c r="B602" s="11" t="s">
        <v>111</v>
      </c>
      <c r="C602" s="5">
        <v>0</v>
      </c>
      <c r="D602" s="5">
        <v>0</v>
      </c>
      <c r="E602" s="5">
        <v>0</v>
      </c>
      <c r="F602" s="43" t="e">
        <f t="shared" si="51"/>
        <v>#DIV/0!</v>
      </c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</row>
    <row r="603" spans="1:35" s="6" customFormat="1" ht="10.5" customHeight="1" x14ac:dyDescent="0.2">
      <c r="A603" s="51"/>
      <c r="B603" s="11" t="s">
        <v>104</v>
      </c>
      <c r="C603" s="5">
        <v>0</v>
      </c>
      <c r="D603" s="5">
        <v>0</v>
      </c>
      <c r="E603" s="5">
        <v>0</v>
      </c>
      <c r="F603" s="43" t="e">
        <f t="shared" si="51"/>
        <v>#DIV/0!</v>
      </c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</row>
    <row r="604" spans="1:35" s="2" customFormat="1" ht="9" customHeight="1" x14ac:dyDescent="0.2">
      <c r="A604" s="85" t="s">
        <v>9</v>
      </c>
      <c r="B604" s="85"/>
      <c r="C604" s="85"/>
      <c r="D604" s="85"/>
      <c r="E604" s="85"/>
      <c r="F604" s="43" t="e">
        <f t="shared" si="51"/>
        <v>#DIV/0!</v>
      </c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</row>
    <row r="605" spans="1:35" s="2" customFormat="1" ht="10.5" customHeight="1" x14ac:dyDescent="0.2">
      <c r="A605" s="62"/>
      <c r="B605" s="11" t="s">
        <v>112</v>
      </c>
      <c r="C605" s="25">
        <f>SUM(C606:C611)</f>
        <v>49353.39</v>
      </c>
      <c r="D605" s="25">
        <f>SUM(D606:D611)</f>
        <v>4225.7836299999999</v>
      </c>
      <c r="E605" s="25">
        <f>SUM(E606:E611)</f>
        <v>4225.7836299999999</v>
      </c>
      <c r="F605" s="43">
        <f t="shared" si="51"/>
        <v>8.5622965919868926E-2</v>
      </c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</row>
    <row r="606" spans="1:35" s="2" customFormat="1" ht="10.5" customHeight="1" x14ac:dyDescent="0.2">
      <c r="A606" s="62"/>
      <c r="B606" s="11" t="s">
        <v>3</v>
      </c>
      <c r="C606" s="32">
        <f>C614+C640</f>
        <v>0</v>
      </c>
      <c r="D606" s="32">
        <f>D614+D640</f>
        <v>0</v>
      </c>
      <c r="E606" s="32">
        <f>E614+E640</f>
        <v>0</v>
      </c>
      <c r="F606" s="43" t="e">
        <f t="shared" si="51"/>
        <v>#DIV/0!</v>
      </c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</row>
    <row r="607" spans="1:35" s="2" customFormat="1" ht="10.5" customHeight="1" x14ac:dyDescent="0.2">
      <c r="A607" s="62"/>
      <c r="B607" s="11" t="s">
        <v>2</v>
      </c>
      <c r="C607" s="32">
        <f t="shared" ref="C607:E611" si="52">C615+C641</f>
        <v>49353.39</v>
      </c>
      <c r="D607" s="32">
        <f t="shared" si="52"/>
        <v>4225.7836299999999</v>
      </c>
      <c r="E607" s="32">
        <f t="shared" si="52"/>
        <v>4225.7836299999999</v>
      </c>
      <c r="F607" s="43">
        <f t="shared" si="51"/>
        <v>8.5622965919868926E-2</v>
      </c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</row>
    <row r="608" spans="1:35" s="2" customFormat="1" ht="10.5" customHeight="1" x14ac:dyDescent="0.2">
      <c r="A608" s="62"/>
      <c r="B608" s="11" t="s">
        <v>1</v>
      </c>
      <c r="C608" s="32">
        <f t="shared" si="52"/>
        <v>0</v>
      </c>
      <c r="D608" s="32">
        <f t="shared" si="52"/>
        <v>0</v>
      </c>
      <c r="E608" s="32">
        <f t="shared" si="52"/>
        <v>0</v>
      </c>
      <c r="F608" s="43" t="e">
        <f t="shared" si="51"/>
        <v>#DIV/0!</v>
      </c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</row>
    <row r="609" spans="1:35" s="2" customFormat="1" ht="10.5" customHeight="1" x14ac:dyDescent="0.2">
      <c r="A609" s="62"/>
      <c r="B609" s="11" t="s">
        <v>0</v>
      </c>
      <c r="C609" s="32">
        <f t="shared" si="52"/>
        <v>0</v>
      </c>
      <c r="D609" s="32">
        <f t="shared" si="52"/>
        <v>0</v>
      </c>
      <c r="E609" s="32">
        <f t="shared" si="52"/>
        <v>0</v>
      </c>
      <c r="F609" s="43" t="e">
        <f t="shared" si="51"/>
        <v>#DIV/0!</v>
      </c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</row>
    <row r="610" spans="1:35" s="2" customFormat="1" ht="10.5" customHeight="1" x14ac:dyDescent="0.2">
      <c r="A610" s="62"/>
      <c r="B610" s="11" t="s">
        <v>111</v>
      </c>
      <c r="C610" s="32">
        <f t="shared" si="52"/>
        <v>0</v>
      </c>
      <c r="D610" s="32">
        <f t="shared" si="52"/>
        <v>0</v>
      </c>
      <c r="E610" s="32">
        <f t="shared" si="52"/>
        <v>0</v>
      </c>
      <c r="F610" s="43" t="e">
        <f t="shared" si="51"/>
        <v>#DIV/0!</v>
      </c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</row>
    <row r="611" spans="1:35" s="2" customFormat="1" ht="10.5" customHeight="1" x14ac:dyDescent="0.2">
      <c r="A611" s="62"/>
      <c r="B611" s="11" t="s">
        <v>104</v>
      </c>
      <c r="C611" s="32">
        <f t="shared" si="52"/>
        <v>0</v>
      </c>
      <c r="D611" s="32">
        <f t="shared" si="52"/>
        <v>0</v>
      </c>
      <c r="E611" s="32">
        <f t="shared" si="52"/>
        <v>0</v>
      </c>
      <c r="F611" s="43" t="e">
        <f t="shared" si="51"/>
        <v>#DIV/0!</v>
      </c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</row>
    <row r="612" spans="1:35" s="2" customFormat="1" ht="22.5" customHeight="1" x14ac:dyDescent="0.2">
      <c r="A612" s="51" t="s">
        <v>8</v>
      </c>
      <c r="B612" s="12" t="s">
        <v>157</v>
      </c>
      <c r="C612" s="4"/>
      <c r="D612" s="4"/>
      <c r="E612" s="4"/>
      <c r="F612" s="43" t="e">
        <f t="shared" si="51"/>
        <v>#DIV/0!</v>
      </c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</row>
    <row r="613" spans="1:35" s="2" customFormat="1" ht="9.75" customHeight="1" x14ac:dyDescent="0.2">
      <c r="A613" s="51"/>
      <c r="B613" s="11" t="s">
        <v>4</v>
      </c>
      <c r="C613" s="4">
        <f>SUM(C614:C619)</f>
        <v>46353.39</v>
      </c>
      <c r="D613" s="4">
        <f>SUM(D614:D619)</f>
        <v>4225.7836299999999</v>
      </c>
      <c r="E613" s="4">
        <f>SUM(E614:E619)</f>
        <v>4225.7836299999999</v>
      </c>
      <c r="F613" s="43">
        <f t="shared" si="51"/>
        <v>9.1164500158456591E-2</v>
      </c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</row>
    <row r="614" spans="1:35" s="2" customFormat="1" ht="9.75" customHeight="1" x14ac:dyDescent="0.2">
      <c r="A614" s="51"/>
      <c r="B614" s="11" t="s">
        <v>3</v>
      </c>
      <c r="C614" s="5">
        <f t="shared" ref="C614:E619" si="53">C622+C632</f>
        <v>0</v>
      </c>
      <c r="D614" s="5">
        <f t="shared" si="53"/>
        <v>0</v>
      </c>
      <c r="E614" s="5">
        <f t="shared" si="53"/>
        <v>0</v>
      </c>
      <c r="F614" s="43" t="e">
        <f t="shared" si="51"/>
        <v>#DIV/0!</v>
      </c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</row>
    <row r="615" spans="1:35" s="2" customFormat="1" ht="9.75" customHeight="1" x14ac:dyDescent="0.2">
      <c r="A615" s="51"/>
      <c r="B615" s="11" t="s">
        <v>2</v>
      </c>
      <c r="C615" s="5">
        <f t="shared" si="53"/>
        <v>46353.39</v>
      </c>
      <c r="D615" s="5">
        <f t="shared" si="53"/>
        <v>4225.7836299999999</v>
      </c>
      <c r="E615" s="5">
        <f t="shared" si="53"/>
        <v>4225.7836299999999</v>
      </c>
      <c r="F615" s="43">
        <f t="shared" si="51"/>
        <v>9.1164500158456591E-2</v>
      </c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</row>
    <row r="616" spans="1:35" s="2" customFormat="1" ht="9.75" customHeight="1" x14ac:dyDescent="0.2">
      <c r="A616" s="51"/>
      <c r="B616" s="11" t="s">
        <v>1</v>
      </c>
      <c r="C616" s="5">
        <f t="shared" si="53"/>
        <v>0</v>
      </c>
      <c r="D616" s="5">
        <f t="shared" si="53"/>
        <v>0</v>
      </c>
      <c r="E616" s="5">
        <f t="shared" si="53"/>
        <v>0</v>
      </c>
      <c r="F616" s="43" t="e">
        <f t="shared" si="51"/>
        <v>#DIV/0!</v>
      </c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</row>
    <row r="617" spans="1:35" s="2" customFormat="1" ht="9.75" customHeight="1" x14ac:dyDescent="0.2">
      <c r="A617" s="51"/>
      <c r="B617" s="11" t="s">
        <v>0</v>
      </c>
      <c r="C617" s="5">
        <f t="shared" si="53"/>
        <v>0</v>
      </c>
      <c r="D617" s="5">
        <f t="shared" si="53"/>
        <v>0</v>
      </c>
      <c r="E617" s="5">
        <f t="shared" si="53"/>
        <v>0</v>
      </c>
      <c r="F617" s="43" t="e">
        <f t="shared" si="51"/>
        <v>#DIV/0!</v>
      </c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</row>
    <row r="618" spans="1:35" s="2" customFormat="1" ht="9.75" customHeight="1" x14ac:dyDescent="0.2">
      <c r="A618" s="51"/>
      <c r="B618" s="11" t="s">
        <v>111</v>
      </c>
      <c r="C618" s="5">
        <f t="shared" si="53"/>
        <v>0</v>
      </c>
      <c r="D618" s="5">
        <f t="shared" si="53"/>
        <v>0</v>
      </c>
      <c r="E618" s="5">
        <f t="shared" si="53"/>
        <v>0</v>
      </c>
      <c r="F618" s="43" t="e">
        <f t="shared" si="51"/>
        <v>#DIV/0!</v>
      </c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</row>
    <row r="619" spans="1:35" s="2" customFormat="1" ht="9.75" customHeight="1" x14ac:dyDescent="0.2">
      <c r="A619" s="51"/>
      <c r="B619" s="11" t="s">
        <v>104</v>
      </c>
      <c r="C619" s="5">
        <f t="shared" si="53"/>
        <v>0</v>
      </c>
      <c r="D619" s="5">
        <f t="shared" si="53"/>
        <v>0</v>
      </c>
      <c r="E619" s="5">
        <f t="shared" si="53"/>
        <v>0</v>
      </c>
      <c r="F619" s="43" t="e">
        <f t="shared" si="51"/>
        <v>#DIV/0!</v>
      </c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</row>
    <row r="620" spans="1:35" s="2" customFormat="1" ht="30" customHeight="1" x14ac:dyDescent="0.2">
      <c r="A620" s="53" t="s">
        <v>6</v>
      </c>
      <c r="B620" s="14" t="s">
        <v>155</v>
      </c>
      <c r="C620" s="4"/>
      <c r="D620" s="4"/>
      <c r="E620" s="4"/>
      <c r="F620" s="43" t="e">
        <f t="shared" si="51"/>
        <v>#DIV/0!</v>
      </c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</row>
    <row r="621" spans="1:35" s="2" customFormat="1" ht="9.75" customHeight="1" x14ac:dyDescent="0.2">
      <c r="A621" s="54"/>
      <c r="B621" s="11" t="s">
        <v>4</v>
      </c>
      <c r="C621" s="4">
        <f>SUM(C622:C627)</f>
        <v>40552</v>
      </c>
      <c r="D621" s="4">
        <f>SUM(D622:D627)</f>
        <v>3404.9243299999998</v>
      </c>
      <c r="E621" s="4">
        <f>SUM(E622:E627)</f>
        <v>3404.9243299999998</v>
      </c>
      <c r="F621" s="43">
        <f t="shared" si="51"/>
        <v>8.3964399536397713E-2</v>
      </c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</row>
    <row r="622" spans="1:35" s="2" customFormat="1" ht="9.75" customHeight="1" x14ac:dyDescent="0.2">
      <c r="A622" s="54"/>
      <c r="B622" s="11" t="s">
        <v>3</v>
      </c>
      <c r="C622" s="5">
        <v>0</v>
      </c>
      <c r="D622" s="5">
        <v>0</v>
      </c>
      <c r="E622" s="5">
        <v>0</v>
      </c>
      <c r="F622" s="43" t="e">
        <f t="shared" si="51"/>
        <v>#DIV/0!</v>
      </c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</row>
    <row r="623" spans="1:35" s="2" customFormat="1" ht="9.75" customHeight="1" x14ac:dyDescent="0.2">
      <c r="A623" s="54"/>
      <c r="B623" s="11" t="s">
        <v>2</v>
      </c>
      <c r="C623" s="5">
        <v>40552</v>
      </c>
      <c r="D623" s="5">
        <v>3404.9243299999998</v>
      </c>
      <c r="E623" s="5">
        <v>3404.9243299999998</v>
      </c>
      <c r="F623" s="43">
        <f t="shared" si="51"/>
        <v>8.3964399536397713E-2</v>
      </c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</row>
    <row r="624" spans="1:35" s="2" customFormat="1" ht="9.75" customHeight="1" x14ac:dyDescent="0.2">
      <c r="A624" s="54"/>
      <c r="B624" s="11" t="s">
        <v>1</v>
      </c>
      <c r="C624" s="5">
        <v>0</v>
      </c>
      <c r="D624" s="5">
        <v>0</v>
      </c>
      <c r="E624" s="5">
        <v>0</v>
      </c>
      <c r="F624" s="43" t="e">
        <f t="shared" si="51"/>
        <v>#DIV/0!</v>
      </c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</row>
    <row r="625" spans="1:35" s="2" customFormat="1" ht="9.75" customHeight="1" x14ac:dyDescent="0.2">
      <c r="A625" s="54"/>
      <c r="B625" s="11" t="s">
        <v>0</v>
      </c>
      <c r="C625" s="5">
        <v>0</v>
      </c>
      <c r="D625" s="5">
        <v>0</v>
      </c>
      <c r="E625" s="5">
        <v>0</v>
      </c>
      <c r="F625" s="43" t="e">
        <f t="shared" si="51"/>
        <v>#DIV/0!</v>
      </c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</row>
    <row r="626" spans="1:35" s="2" customFormat="1" ht="9.75" customHeight="1" x14ac:dyDescent="0.2">
      <c r="A626" s="54"/>
      <c r="B626" s="11" t="s">
        <v>111</v>
      </c>
      <c r="C626" s="5">
        <v>0</v>
      </c>
      <c r="D626" s="5">
        <v>0</v>
      </c>
      <c r="E626" s="5">
        <v>0</v>
      </c>
      <c r="F626" s="43" t="e">
        <f t="shared" si="51"/>
        <v>#DIV/0!</v>
      </c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</row>
    <row r="627" spans="1:35" s="2" customFormat="1" ht="9.75" customHeight="1" x14ac:dyDescent="0.2">
      <c r="A627" s="54"/>
      <c r="B627" s="11" t="s">
        <v>104</v>
      </c>
      <c r="C627" s="5">
        <v>0</v>
      </c>
      <c r="D627" s="5">
        <v>0</v>
      </c>
      <c r="E627" s="5">
        <v>0</v>
      </c>
      <c r="F627" s="43" t="e">
        <f t="shared" si="51"/>
        <v>#DIV/0!</v>
      </c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</row>
    <row r="628" spans="1:35" s="2" customFormat="1" ht="48.75" x14ac:dyDescent="0.2">
      <c r="A628" s="54"/>
      <c r="B628" s="33" t="s">
        <v>231</v>
      </c>
      <c r="C628" s="5"/>
      <c r="D628" s="5"/>
      <c r="E628" s="5"/>
      <c r="F628" s="43" t="e">
        <f t="shared" si="51"/>
        <v>#DIV/0!</v>
      </c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</row>
    <row r="629" spans="1:35" s="2" customFormat="1" ht="87.75" x14ac:dyDescent="0.2">
      <c r="A629" s="55"/>
      <c r="B629" s="33" t="s">
        <v>232</v>
      </c>
      <c r="C629" s="5"/>
      <c r="D629" s="5"/>
      <c r="E629" s="5"/>
      <c r="F629" s="43" t="e">
        <f t="shared" si="51"/>
        <v>#DIV/0!</v>
      </c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</row>
    <row r="630" spans="1:35" s="2" customFormat="1" ht="21" customHeight="1" x14ac:dyDescent="0.2">
      <c r="A630" s="51" t="s">
        <v>5</v>
      </c>
      <c r="B630" s="14" t="s">
        <v>158</v>
      </c>
      <c r="C630" s="4"/>
      <c r="D630" s="4"/>
      <c r="E630" s="4"/>
      <c r="F630" s="43" t="e">
        <f t="shared" si="51"/>
        <v>#DIV/0!</v>
      </c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</row>
    <row r="631" spans="1:35" s="2" customFormat="1" ht="9.75" customHeight="1" x14ac:dyDescent="0.2">
      <c r="A631" s="51"/>
      <c r="B631" s="11" t="s">
        <v>4</v>
      </c>
      <c r="C631" s="4">
        <f>SUM(C632:C637)</f>
        <v>5801.39</v>
      </c>
      <c r="D631" s="4">
        <f>SUM(D632:D637)</f>
        <v>820.85929999999996</v>
      </c>
      <c r="E631" s="4">
        <f>SUM(E632:E637)</f>
        <v>820.85929999999996</v>
      </c>
      <c r="F631" s="43">
        <f t="shared" si="51"/>
        <v>0.14149355585471757</v>
      </c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</row>
    <row r="632" spans="1:35" s="2" customFormat="1" ht="9.75" customHeight="1" x14ac:dyDescent="0.2">
      <c r="A632" s="51"/>
      <c r="B632" s="11" t="s">
        <v>3</v>
      </c>
      <c r="C632" s="3">
        <v>0</v>
      </c>
      <c r="D632" s="3">
        <v>0</v>
      </c>
      <c r="E632" s="3">
        <v>0</v>
      </c>
      <c r="F632" s="43" t="e">
        <f t="shared" si="51"/>
        <v>#DIV/0!</v>
      </c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</row>
    <row r="633" spans="1:35" s="2" customFormat="1" ht="9.75" customHeight="1" x14ac:dyDescent="0.2">
      <c r="A633" s="51"/>
      <c r="B633" s="11" t="s">
        <v>2</v>
      </c>
      <c r="C633" s="3">
        <v>5801.39</v>
      </c>
      <c r="D633" s="3">
        <v>820.85929999999996</v>
      </c>
      <c r="E633" s="3">
        <v>820.85929999999996</v>
      </c>
      <c r="F633" s="43">
        <f t="shared" si="51"/>
        <v>0.14149355585471757</v>
      </c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</row>
    <row r="634" spans="1:35" s="2" customFormat="1" ht="9.75" customHeight="1" x14ac:dyDescent="0.2">
      <c r="A634" s="51"/>
      <c r="B634" s="11" t="s">
        <v>1</v>
      </c>
      <c r="C634" s="3">
        <v>0</v>
      </c>
      <c r="D634" s="3">
        <v>0</v>
      </c>
      <c r="E634" s="3">
        <v>0</v>
      </c>
      <c r="F634" s="43" t="e">
        <f t="shared" si="51"/>
        <v>#DIV/0!</v>
      </c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</row>
    <row r="635" spans="1:35" s="2" customFormat="1" ht="9.75" customHeight="1" x14ac:dyDescent="0.2">
      <c r="A635" s="51"/>
      <c r="B635" s="11" t="s">
        <v>0</v>
      </c>
      <c r="C635" s="3">
        <v>0</v>
      </c>
      <c r="D635" s="3">
        <v>0</v>
      </c>
      <c r="E635" s="3">
        <v>0</v>
      </c>
      <c r="F635" s="43" t="e">
        <f t="shared" si="51"/>
        <v>#DIV/0!</v>
      </c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</row>
    <row r="636" spans="1:35" s="2" customFormat="1" ht="9.75" customHeight="1" x14ac:dyDescent="0.2">
      <c r="A636" s="51"/>
      <c r="B636" s="11" t="s">
        <v>111</v>
      </c>
      <c r="C636" s="3">
        <v>0</v>
      </c>
      <c r="D636" s="3">
        <v>0</v>
      </c>
      <c r="E636" s="3">
        <v>0</v>
      </c>
      <c r="F636" s="43" t="e">
        <f t="shared" si="51"/>
        <v>#DIV/0!</v>
      </c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</row>
    <row r="637" spans="1:35" s="2" customFormat="1" ht="9.75" customHeight="1" x14ac:dyDescent="0.2">
      <c r="A637" s="51"/>
      <c r="B637" s="11" t="s">
        <v>104</v>
      </c>
      <c r="C637" s="3">
        <v>0</v>
      </c>
      <c r="D637" s="3">
        <v>0</v>
      </c>
      <c r="E637" s="3">
        <v>0</v>
      </c>
      <c r="F637" s="43" t="e">
        <f t="shared" si="51"/>
        <v>#DIV/0!</v>
      </c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</row>
    <row r="638" spans="1:35" s="7" customFormat="1" ht="19.5" customHeight="1" x14ac:dyDescent="0.2">
      <c r="A638" s="51" t="s">
        <v>211</v>
      </c>
      <c r="B638" s="14" t="s">
        <v>212</v>
      </c>
      <c r="C638" s="4"/>
      <c r="D638" s="4"/>
      <c r="E638" s="4"/>
      <c r="F638" s="43" t="e">
        <f t="shared" si="51"/>
        <v>#DIV/0!</v>
      </c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</row>
    <row r="639" spans="1:35" s="7" customFormat="1" ht="9.75" customHeight="1" x14ac:dyDescent="0.2">
      <c r="A639" s="51"/>
      <c r="B639" s="11" t="s">
        <v>4</v>
      </c>
      <c r="C639" s="4">
        <f>SUM(C640:C645)</f>
        <v>3000</v>
      </c>
      <c r="D639" s="4">
        <f>SUM(D640:D645)</f>
        <v>0</v>
      </c>
      <c r="E639" s="4">
        <f>SUM(E640:E645)</f>
        <v>0</v>
      </c>
      <c r="F639" s="43">
        <f t="shared" si="51"/>
        <v>0</v>
      </c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</row>
    <row r="640" spans="1:35" s="7" customFormat="1" ht="9.75" customHeight="1" x14ac:dyDescent="0.2">
      <c r="A640" s="51"/>
      <c r="B640" s="11" t="s">
        <v>3</v>
      </c>
      <c r="C640" s="5">
        <v>0</v>
      </c>
      <c r="D640" s="5">
        <v>0</v>
      </c>
      <c r="E640" s="5">
        <v>0</v>
      </c>
      <c r="F640" s="43" t="e">
        <f t="shared" si="51"/>
        <v>#DIV/0!</v>
      </c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</row>
    <row r="641" spans="1:35" s="7" customFormat="1" ht="9.75" customHeight="1" x14ac:dyDescent="0.2">
      <c r="A641" s="51"/>
      <c r="B641" s="11" t="s">
        <v>2</v>
      </c>
      <c r="C641" s="5">
        <v>3000</v>
      </c>
      <c r="D641" s="5">
        <v>0</v>
      </c>
      <c r="E641" s="5">
        <v>0</v>
      </c>
      <c r="F641" s="43">
        <f t="shared" si="51"/>
        <v>0</v>
      </c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</row>
    <row r="642" spans="1:35" s="7" customFormat="1" ht="9.75" customHeight="1" x14ac:dyDescent="0.2">
      <c r="A642" s="51"/>
      <c r="B642" s="11" t="s">
        <v>1</v>
      </c>
      <c r="C642" s="5">
        <v>0</v>
      </c>
      <c r="D642" s="5">
        <v>0</v>
      </c>
      <c r="E642" s="5">
        <v>0</v>
      </c>
      <c r="F642" s="43" t="e">
        <f t="shared" si="51"/>
        <v>#DIV/0!</v>
      </c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</row>
    <row r="643" spans="1:35" s="7" customFormat="1" ht="9.75" customHeight="1" x14ac:dyDescent="0.2">
      <c r="A643" s="51"/>
      <c r="B643" s="11" t="s">
        <v>0</v>
      </c>
      <c r="C643" s="5">
        <v>0</v>
      </c>
      <c r="D643" s="5">
        <v>0</v>
      </c>
      <c r="E643" s="5">
        <v>0</v>
      </c>
      <c r="F643" s="43" t="e">
        <f t="shared" si="51"/>
        <v>#DIV/0!</v>
      </c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</row>
    <row r="644" spans="1:35" s="7" customFormat="1" ht="9.75" customHeight="1" x14ac:dyDescent="0.2">
      <c r="A644" s="51"/>
      <c r="B644" s="11" t="s">
        <v>111</v>
      </c>
      <c r="C644" s="5">
        <v>0</v>
      </c>
      <c r="D644" s="5">
        <v>0</v>
      </c>
      <c r="E644" s="5">
        <v>0</v>
      </c>
      <c r="F644" s="43" t="e">
        <f t="shared" si="51"/>
        <v>#DIV/0!</v>
      </c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</row>
    <row r="645" spans="1:35" s="7" customFormat="1" ht="9.75" customHeight="1" x14ac:dyDescent="0.2">
      <c r="A645" s="51"/>
      <c r="B645" s="11" t="s">
        <v>104</v>
      </c>
      <c r="C645" s="5">
        <v>0</v>
      </c>
      <c r="D645" s="5">
        <v>0</v>
      </c>
      <c r="E645" s="5">
        <v>0</v>
      </c>
      <c r="F645" s="43" t="e">
        <f t="shared" si="51"/>
        <v>#DIV/0!</v>
      </c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</row>
  </sheetData>
  <mergeCells count="92">
    <mergeCell ref="A3:E3"/>
    <mergeCell ref="A5:C5"/>
    <mergeCell ref="D5:E5"/>
    <mergeCell ref="A6:C6"/>
    <mergeCell ref="A7:C7"/>
    <mergeCell ref="A12:E12"/>
    <mergeCell ref="A13:A19"/>
    <mergeCell ref="A9:A10"/>
    <mergeCell ref="B9:B10"/>
    <mergeCell ref="C9:E9"/>
    <mergeCell ref="A45:A52"/>
    <mergeCell ref="A53:A61"/>
    <mergeCell ref="A28:A35"/>
    <mergeCell ref="A36:A44"/>
    <mergeCell ref="A20:E20"/>
    <mergeCell ref="A21:A27"/>
    <mergeCell ref="A99:A107"/>
    <mergeCell ref="A108:E108"/>
    <mergeCell ref="A80:A88"/>
    <mergeCell ref="A89:A98"/>
    <mergeCell ref="A62:A70"/>
    <mergeCell ref="A71:A79"/>
    <mergeCell ref="A142:A150"/>
    <mergeCell ref="A151:A159"/>
    <mergeCell ref="A125:A132"/>
    <mergeCell ref="A133:A141"/>
    <mergeCell ref="A109:A115"/>
    <mergeCell ref="A116:A124"/>
    <mergeCell ref="A195:A203"/>
    <mergeCell ref="A204:A211"/>
    <mergeCell ref="A178:A186"/>
    <mergeCell ref="A187:A194"/>
    <mergeCell ref="A160:A168"/>
    <mergeCell ref="A169:A177"/>
    <mergeCell ref="A237:A244"/>
    <mergeCell ref="A245:A253"/>
    <mergeCell ref="A229:E229"/>
    <mergeCell ref="A230:A236"/>
    <mergeCell ref="A212:A219"/>
    <mergeCell ref="A220:A228"/>
    <mergeCell ref="A289:A297"/>
    <mergeCell ref="A298:A306"/>
    <mergeCell ref="A272:A280"/>
    <mergeCell ref="A281:A288"/>
    <mergeCell ref="A254:A262"/>
    <mergeCell ref="A263:A271"/>
    <mergeCell ref="A333:A341"/>
    <mergeCell ref="A342:A350"/>
    <mergeCell ref="A315:A323"/>
    <mergeCell ref="A324:A332"/>
    <mergeCell ref="A307:E307"/>
    <mergeCell ref="A308:A314"/>
    <mergeCell ref="A376:A383"/>
    <mergeCell ref="A384:A392"/>
    <mergeCell ref="A359:A367"/>
    <mergeCell ref="A368:A375"/>
    <mergeCell ref="A351:E351"/>
    <mergeCell ref="A352:A358"/>
    <mergeCell ref="A410:A416"/>
    <mergeCell ref="A417:A425"/>
    <mergeCell ref="A401:A408"/>
    <mergeCell ref="A409:E409"/>
    <mergeCell ref="A393:A400"/>
    <mergeCell ref="A452:A459"/>
    <mergeCell ref="A460:A468"/>
    <mergeCell ref="A444:E444"/>
    <mergeCell ref="A445:A451"/>
    <mergeCell ref="A426:A434"/>
    <mergeCell ref="A435:A443"/>
    <mergeCell ref="A503:A510"/>
    <mergeCell ref="A511:A518"/>
    <mergeCell ref="A487:A494"/>
    <mergeCell ref="A495:A502"/>
    <mergeCell ref="A469:A477"/>
    <mergeCell ref="A478:A486"/>
    <mergeCell ref="A552:E552"/>
    <mergeCell ref="A553:A559"/>
    <mergeCell ref="A535:A543"/>
    <mergeCell ref="A544:A551"/>
    <mergeCell ref="A519:A526"/>
    <mergeCell ref="A527:A534"/>
    <mergeCell ref="A596:A603"/>
    <mergeCell ref="A604:E604"/>
    <mergeCell ref="A580:A587"/>
    <mergeCell ref="A588:A595"/>
    <mergeCell ref="A560:A571"/>
    <mergeCell ref="A572:A579"/>
    <mergeCell ref="A638:A645"/>
    <mergeCell ref="A620:A629"/>
    <mergeCell ref="A630:A637"/>
    <mergeCell ref="A605:A611"/>
    <mergeCell ref="A612:A619"/>
  </mergeCells>
  <pageMargins left="0.35433070866141736" right="0.31496062992125984" top="0.23622047244094491" bottom="0.23622047244094491" header="0.15748031496062992" footer="0.19685039370078741"/>
  <pageSetup paperSize="9" fitToHeight="0" orientation="landscape" r:id="rId1"/>
  <headerFooter alignWithMargins="0"/>
  <rowBreaks count="5" manualBreakCount="5">
    <brk id="61" max="5" man="1"/>
    <brk id="107" max="5" man="1"/>
    <brk id="168" max="5" man="1"/>
    <brk id="408" max="5" man="1"/>
    <brk id="518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645"/>
  <sheetViews>
    <sheetView view="pageBreakPreview" topLeftCell="A613" zoomScaleNormal="130" zoomScaleSheetLayoutView="100" workbookViewId="0">
      <selection activeCell="E317" sqref="E317"/>
    </sheetView>
  </sheetViews>
  <sheetFormatPr defaultColWidth="4.7109375" defaultRowHeight="12.75" x14ac:dyDescent="0.2"/>
  <cols>
    <col min="1" max="1" width="5.140625" style="2" customWidth="1"/>
    <col min="2" max="2" width="36" style="2" customWidth="1"/>
    <col min="3" max="3" width="11.5703125" style="2" customWidth="1"/>
    <col min="4" max="4" width="12.28515625" style="2" customWidth="1"/>
    <col min="5" max="5" width="14.140625" style="2" customWidth="1"/>
    <col min="6" max="6" width="8.28515625" style="42" customWidth="1"/>
    <col min="7" max="7" width="9.140625" style="42" customWidth="1"/>
    <col min="8" max="8" width="13.28515625" style="42" customWidth="1"/>
    <col min="9" max="9" width="14" style="42" customWidth="1"/>
    <col min="10" max="35" width="9.140625" style="42" customWidth="1"/>
    <col min="36" max="228" width="9.140625" style="1" customWidth="1"/>
    <col min="229" max="229" width="3.140625" style="1" customWidth="1"/>
    <col min="230" max="230" width="27.7109375" style="1" customWidth="1"/>
    <col min="231" max="231" width="9.85546875" style="1" customWidth="1"/>
    <col min="232" max="232" width="9.5703125" style="1" customWidth="1"/>
    <col min="233" max="233" width="9.85546875" style="1" customWidth="1"/>
    <col min="234" max="234" width="9.5703125" style="1" customWidth="1"/>
    <col min="235" max="236" width="6.85546875" style="1" customWidth="1"/>
    <col min="237" max="237" width="15.140625" style="1" customWidth="1"/>
    <col min="238" max="238" width="6.7109375" style="1" customWidth="1"/>
    <col min="239" max="239" width="6.85546875" style="1" customWidth="1"/>
    <col min="240" max="247" width="4.7109375" style="1" customWidth="1"/>
    <col min="248" max="248" width="5.85546875" style="1" customWidth="1"/>
    <col min="249" max="16384" width="4.7109375" style="1"/>
  </cols>
  <sheetData>
    <row r="1" spans="1:35" s="2" customFormat="1" ht="15" x14ac:dyDescent="0.25">
      <c r="A1" s="23"/>
      <c r="B1" s="23"/>
      <c r="C1" s="23"/>
      <c r="D1" s="23"/>
      <c r="E1" s="2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 s="10" customFormat="1" ht="6.75" customHeight="1" x14ac:dyDescent="0.25">
      <c r="A2" s="24"/>
      <c r="B2" s="24"/>
      <c r="C2" s="24"/>
      <c r="D2" s="24"/>
      <c r="E2" s="24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s="10" customFormat="1" ht="13.5" customHeight="1" x14ac:dyDescent="0.25">
      <c r="A3" s="57" t="s">
        <v>99</v>
      </c>
      <c r="B3" s="57"/>
      <c r="C3" s="57"/>
      <c r="D3" s="57"/>
      <c r="E3" s="57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s="10" customFormat="1" ht="24.75" customHeight="1" x14ac:dyDescent="0.25">
      <c r="A4" s="18"/>
      <c r="B4" s="18"/>
      <c r="C4" s="18"/>
      <c r="D4" s="18"/>
      <c r="E4" s="19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10" customFormat="1" ht="33.75" customHeight="1" x14ac:dyDescent="0.25">
      <c r="A5" s="58" t="s">
        <v>100</v>
      </c>
      <c r="B5" s="58"/>
      <c r="C5" s="58"/>
      <c r="D5" s="59" t="s">
        <v>219</v>
      </c>
      <c r="E5" s="59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10" customFormat="1" ht="12" customHeight="1" x14ac:dyDescent="0.25">
      <c r="A6" s="56" t="s">
        <v>105</v>
      </c>
      <c r="B6" s="56"/>
      <c r="C6" s="56"/>
      <c r="D6" s="15" t="s">
        <v>230</v>
      </c>
      <c r="E6" s="15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s="10" customFormat="1" ht="12" customHeight="1" x14ac:dyDescent="0.25">
      <c r="A7" s="56" t="s">
        <v>101</v>
      </c>
      <c r="B7" s="56"/>
      <c r="C7" s="56"/>
      <c r="D7" s="17" t="s">
        <v>106</v>
      </c>
      <c r="E7" s="1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9" customFormat="1" ht="13.5" customHeight="1" x14ac:dyDescent="0.25">
      <c r="A8" s="18"/>
      <c r="B8" s="19"/>
      <c r="C8" s="20"/>
      <c r="D8" s="21"/>
      <c r="E8" s="2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9" customFormat="1" ht="21" customHeight="1" x14ac:dyDescent="0.2">
      <c r="A9" s="60" t="s">
        <v>107</v>
      </c>
      <c r="B9" s="60" t="s">
        <v>102</v>
      </c>
      <c r="C9" s="60" t="s">
        <v>108</v>
      </c>
      <c r="D9" s="60"/>
      <c r="E9" s="60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 s="8" customFormat="1" ht="24" customHeight="1" x14ac:dyDescent="0.2">
      <c r="A10" s="60"/>
      <c r="B10" s="60"/>
      <c r="C10" s="41" t="s">
        <v>93</v>
      </c>
      <c r="D10" s="41" t="s">
        <v>92</v>
      </c>
      <c r="E10" s="41" t="s">
        <v>91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 s="8" customFormat="1" ht="11.25" customHeight="1" x14ac:dyDescent="0.2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 s="8" customFormat="1" ht="11.25" customHeight="1" x14ac:dyDescent="0.2">
      <c r="A12" s="65" t="s">
        <v>220</v>
      </c>
      <c r="B12" s="65"/>
      <c r="C12" s="65"/>
      <c r="D12" s="65"/>
      <c r="E12" s="65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s="8" customFormat="1" ht="11.25" customHeight="1" x14ac:dyDescent="0.2">
      <c r="A13" s="64"/>
      <c r="B13" s="11" t="s">
        <v>110</v>
      </c>
      <c r="C13" s="39">
        <f>SUM(C14:C19)</f>
        <v>1320618.9825500001</v>
      </c>
      <c r="D13" s="39">
        <f>SUM(D14:D19)</f>
        <v>16450.95595</v>
      </c>
      <c r="E13" s="39">
        <f>SUM(E14:E19)</f>
        <v>15789.541949999999</v>
      </c>
      <c r="F13" s="43">
        <f>E13/C13</f>
        <v>1.1956167644593273E-2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s="8" customFormat="1" ht="11.25" customHeight="1" x14ac:dyDescent="0.2">
      <c r="A14" s="64"/>
      <c r="B14" s="11" t="s">
        <v>3</v>
      </c>
      <c r="C14" s="39">
        <f t="shared" ref="C14:E19" si="0">C22+C110+C231+C309+C353+C411+C446+C554+C606</f>
        <v>154224.677</v>
      </c>
      <c r="D14" s="39">
        <f t="shared" si="0"/>
        <v>0</v>
      </c>
      <c r="E14" s="39">
        <f t="shared" si="0"/>
        <v>0</v>
      </c>
      <c r="F14" s="43">
        <f t="shared" ref="F14:F77" si="1">E14/C14</f>
        <v>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 s="8" customFormat="1" ht="12" customHeight="1" x14ac:dyDescent="0.2">
      <c r="A15" s="64"/>
      <c r="B15" s="11" t="s">
        <v>2</v>
      </c>
      <c r="C15" s="39">
        <f t="shared" si="0"/>
        <v>1056553.601</v>
      </c>
      <c r="D15" s="39">
        <f t="shared" si="0"/>
        <v>16450.95595</v>
      </c>
      <c r="E15" s="39">
        <f t="shared" si="0"/>
        <v>15789.541949999999</v>
      </c>
      <c r="F15" s="43">
        <f t="shared" si="1"/>
        <v>1.4944383261819955E-2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s="8" customFormat="1" ht="11.25" customHeight="1" x14ac:dyDescent="0.2">
      <c r="A16" s="64"/>
      <c r="B16" s="11" t="s">
        <v>1</v>
      </c>
      <c r="C16" s="39">
        <f t="shared" si="0"/>
        <v>576.79999999999995</v>
      </c>
      <c r="D16" s="39">
        <f t="shared" si="0"/>
        <v>0</v>
      </c>
      <c r="E16" s="39">
        <f t="shared" si="0"/>
        <v>0</v>
      </c>
      <c r="F16" s="43">
        <f t="shared" si="1"/>
        <v>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8" customFormat="1" ht="11.25" customHeight="1" x14ac:dyDescent="0.2">
      <c r="A17" s="64"/>
      <c r="B17" s="11" t="s">
        <v>0</v>
      </c>
      <c r="C17" s="39">
        <f t="shared" si="0"/>
        <v>0</v>
      </c>
      <c r="D17" s="39">
        <f t="shared" si="0"/>
        <v>0</v>
      </c>
      <c r="E17" s="39">
        <f t="shared" si="0"/>
        <v>0</v>
      </c>
      <c r="F17" s="43" t="e">
        <f t="shared" si="1"/>
        <v>#DIV/0!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8" customFormat="1" ht="11.25" customHeight="1" x14ac:dyDescent="0.2">
      <c r="A18" s="64"/>
      <c r="B18" s="11" t="s">
        <v>111</v>
      </c>
      <c r="C18" s="39">
        <f t="shared" si="0"/>
        <v>0</v>
      </c>
      <c r="D18" s="39">
        <f t="shared" si="0"/>
        <v>0</v>
      </c>
      <c r="E18" s="39">
        <f t="shared" si="0"/>
        <v>0</v>
      </c>
      <c r="F18" s="43" t="e">
        <f t="shared" si="1"/>
        <v>#DIV/0!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 s="8" customFormat="1" ht="11.25" customHeight="1" x14ac:dyDescent="0.2">
      <c r="A19" s="64"/>
      <c r="B19" s="11" t="s">
        <v>104</v>
      </c>
      <c r="C19" s="39">
        <f t="shared" si="0"/>
        <v>109263.90455000001</v>
      </c>
      <c r="D19" s="39">
        <f t="shared" si="0"/>
        <v>0</v>
      </c>
      <c r="E19" s="39">
        <f t="shared" si="0"/>
        <v>0</v>
      </c>
      <c r="F19" s="43">
        <f t="shared" si="1"/>
        <v>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8" customFormat="1" ht="11.25" customHeight="1" x14ac:dyDescent="0.2">
      <c r="A20" s="61" t="s">
        <v>90</v>
      </c>
      <c r="B20" s="61"/>
      <c r="C20" s="61"/>
      <c r="D20" s="61"/>
      <c r="E20" s="61"/>
      <c r="F20" s="43" t="e">
        <f t="shared" si="1"/>
        <v>#DIV/0!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 s="7" customFormat="1" ht="10.5" customHeight="1" x14ac:dyDescent="0.2">
      <c r="A21" s="62"/>
      <c r="B21" s="11" t="s">
        <v>112</v>
      </c>
      <c r="C21" s="25">
        <f>SUM(C22:C27)</f>
        <v>77805.904550000007</v>
      </c>
      <c r="D21" s="25">
        <f>SUM(D22:D27)</f>
        <v>0</v>
      </c>
      <c r="E21" s="25">
        <f>SUM(E22:E27)</f>
        <v>0</v>
      </c>
      <c r="F21" s="43">
        <f t="shared" si="1"/>
        <v>0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s="7" customFormat="1" ht="10.5" customHeight="1" x14ac:dyDescent="0.2">
      <c r="A22" s="62"/>
      <c r="B22" s="11" t="s">
        <v>3</v>
      </c>
      <c r="C22" s="25">
        <f t="shared" ref="C22:E27" si="2">C30+C47+C73</f>
        <v>10538.8</v>
      </c>
      <c r="D22" s="25">
        <f t="shared" si="2"/>
        <v>0</v>
      </c>
      <c r="E22" s="25">
        <f t="shared" si="2"/>
        <v>0</v>
      </c>
      <c r="F22" s="43">
        <f t="shared" si="1"/>
        <v>0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s="7" customFormat="1" ht="10.5" customHeight="1" x14ac:dyDescent="0.2">
      <c r="A23" s="62"/>
      <c r="B23" s="11" t="s">
        <v>2</v>
      </c>
      <c r="C23" s="25">
        <f t="shared" si="2"/>
        <v>67160</v>
      </c>
      <c r="D23" s="25">
        <f t="shared" si="2"/>
        <v>0</v>
      </c>
      <c r="E23" s="25">
        <f t="shared" si="2"/>
        <v>0</v>
      </c>
      <c r="F23" s="43">
        <f t="shared" si="1"/>
        <v>0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7" customFormat="1" ht="10.5" customHeight="1" x14ac:dyDescent="0.2">
      <c r="A24" s="62"/>
      <c r="B24" s="11" t="s">
        <v>1</v>
      </c>
      <c r="C24" s="25">
        <f t="shared" si="2"/>
        <v>0</v>
      </c>
      <c r="D24" s="25">
        <f t="shared" si="2"/>
        <v>0</v>
      </c>
      <c r="E24" s="25">
        <f t="shared" si="2"/>
        <v>0</v>
      </c>
      <c r="F24" s="43" t="e">
        <f t="shared" si="1"/>
        <v>#DIV/0!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7" customFormat="1" ht="10.5" customHeight="1" x14ac:dyDescent="0.2">
      <c r="A25" s="62"/>
      <c r="B25" s="11" t="s">
        <v>0</v>
      </c>
      <c r="C25" s="25">
        <f t="shared" si="2"/>
        <v>0</v>
      </c>
      <c r="D25" s="25">
        <f t="shared" si="2"/>
        <v>0</v>
      </c>
      <c r="E25" s="25">
        <f t="shared" si="2"/>
        <v>0</v>
      </c>
      <c r="F25" s="43" t="e">
        <f t="shared" si="1"/>
        <v>#DIV/0!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 s="7" customFormat="1" ht="10.5" customHeight="1" x14ac:dyDescent="0.2">
      <c r="A26" s="62"/>
      <c r="B26" s="11" t="s">
        <v>111</v>
      </c>
      <c r="C26" s="25">
        <f t="shared" si="2"/>
        <v>0</v>
      </c>
      <c r="D26" s="25">
        <f t="shared" si="2"/>
        <v>0</v>
      </c>
      <c r="E26" s="25">
        <f t="shared" si="2"/>
        <v>0</v>
      </c>
      <c r="F26" s="43" t="e">
        <f t="shared" si="1"/>
        <v>#DIV/0!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s="7" customFormat="1" ht="10.5" customHeight="1" x14ac:dyDescent="0.2">
      <c r="A27" s="62"/>
      <c r="B27" s="11" t="s">
        <v>104</v>
      </c>
      <c r="C27" s="25">
        <f t="shared" si="2"/>
        <v>107.10455</v>
      </c>
      <c r="D27" s="25">
        <f t="shared" si="2"/>
        <v>0</v>
      </c>
      <c r="E27" s="25">
        <f t="shared" si="2"/>
        <v>0</v>
      </c>
      <c r="F27" s="43">
        <f t="shared" si="1"/>
        <v>0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 s="7" customFormat="1" ht="12.75" customHeight="1" x14ac:dyDescent="0.2">
      <c r="A28" s="51" t="s">
        <v>89</v>
      </c>
      <c r="B28" s="12" t="s">
        <v>88</v>
      </c>
      <c r="C28" s="26"/>
      <c r="D28" s="26"/>
      <c r="E28" s="26"/>
      <c r="F28" s="43" t="e">
        <f t="shared" si="1"/>
        <v>#DIV/0!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 s="7" customFormat="1" ht="11.25" customHeight="1" x14ac:dyDescent="0.2">
      <c r="A29" s="51"/>
      <c r="B29" s="11" t="s">
        <v>4</v>
      </c>
      <c r="C29" s="4">
        <f>SUM(C30:C35)</f>
        <v>6107.10455</v>
      </c>
      <c r="D29" s="4">
        <f>SUM(D30:D35)</f>
        <v>0</v>
      </c>
      <c r="E29" s="4">
        <f>SUM(E30:E35)</f>
        <v>0</v>
      </c>
      <c r="F29" s="43">
        <f t="shared" si="1"/>
        <v>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 s="7" customFormat="1" ht="9.75" customHeight="1" x14ac:dyDescent="0.2">
      <c r="A30" s="51"/>
      <c r="B30" s="11" t="s">
        <v>3</v>
      </c>
      <c r="C30" s="4">
        <f>C38</f>
        <v>0</v>
      </c>
      <c r="D30" s="4">
        <f t="shared" ref="D30:E30" si="3">D38</f>
        <v>0</v>
      </c>
      <c r="E30" s="4">
        <f t="shared" si="3"/>
        <v>0</v>
      </c>
      <c r="F30" s="43" t="e">
        <f t="shared" si="1"/>
        <v>#DIV/0!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s="7" customFormat="1" ht="10.5" customHeight="1" x14ac:dyDescent="0.2">
      <c r="A31" s="51"/>
      <c r="B31" s="11" t="s">
        <v>2</v>
      </c>
      <c r="C31" s="4">
        <f t="shared" ref="C31:E35" si="4">C39</f>
        <v>6000</v>
      </c>
      <c r="D31" s="4">
        <f t="shared" si="4"/>
        <v>0</v>
      </c>
      <c r="E31" s="4">
        <f t="shared" si="4"/>
        <v>0</v>
      </c>
      <c r="F31" s="43">
        <f t="shared" si="1"/>
        <v>0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s="7" customFormat="1" ht="11.25" customHeight="1" x14ac:dyDescent="0.2">
      <c r="A32" s="51"/>
      <c r="B32" s="11" t="s">
        <v>1</v>
      </c>
      <c r="C32" s="4">
        <f t="shared" si="4"/>
        <v>0</v>
      </c>
      <c r="D32" s="4">
        <f t="shared" si="4"/>
        <v>0</v>
      </c>
      <c r="E32" s="4">
        <f t="shared" si="4"/>
        <v>0</v>
      </c>
      <c r="F32" s="43" t="e">
        <f t="shared" si="1"/>
        <v>#DIV/0!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s="7" customFormat="1" ht="12" customHeight="1" x14ac:dyDescent="0.2">
      <c r="A33" s="51"/>
      <c r="B33" s="11" t="s">
        <v>0</v>
      </c>
      <c r="C33" s="4">
        <f t="shared" si="4"/>
        <v>0</v>
      </c>
      <c r="D33" s="4">
        <f t="shared" si="4"/>
        <v>0</v>
      </c>
      <c r="E33" s="4">
        <f t="shared" si="4"/>
        <v>0</v>
      </c>
      <c r="F33" s="43" t="e">
        <f t="shared" si="1"/>
        <v>#DIV/0!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s="7" customFormat="1" ht="12" customHeight="1" x14ac:dyDescent="0.2">
      <c r="A34" s="51"/>
      <c r="B34" s="11" t="s">
        <v>111</v>
      </c>
      <c r="C34" s="4">
        <f t="shared" si="4"/>
        <v>0</v>
      </c>
      <c r="D34" s="4">
        <f t="shared" si="4"/>
        <v>0</v>
      </c>
      <c r="E34" s="4">
        <f t="shared" si="4"/>
        <v>0</v>
      </c>
      <c r="F34" s="43" t="e">
        <f t="shared" si="1"/>
        <v>#DIV/0!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 s="7" customFormat="1" ht="11.25" customHeight="1" x14ac:dyDescent="0.2">
      <c r="A35" s="51"/>
      <c r="B35" s="11" t="s">
        <v>104</v>
      </c>
      <c r="C35" s="4">
        <v>107.10455</v>
      </c>
      <c r="D35" s="4">
        <f t="shared" si="4"/>
        <v>0</v>
      </c>
      <c r="E35" s="4">
        <f t="shared" si="4"/>
        <v>0</v>
      </c>
      <c r="F35" s="43">
        <f t="shared" si="1"/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 s="7" customFormat="1" ht="15" customHeight="1" x14ac:dyDescent="0.2">
      <c r="A36" s="51" t="s">
        <v>87</v>
      </c>
      <c r="B36" s="14" t="s">
        <v>117</v>
      </c>
      <c r="C36" s="5"/>
      <c r="D36" s="5"/>
      <c r="E36" s="5"/>
      <c r="F36" s="43" t="e">
        <f t="shared" si="1"/>
        <v>#DIV/0!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 s="7" customFormat="1" ht="9.75" customHeight="1" x14ac:dyDescent="0.2">
      <c r="A37" s="51"/>
      <c r="B37" s="11" t="s">
        <v>4</v>
      </c>
      <c r="C37" s="4">
        <f>SUM(C38:C43)</f>
        <v>6103.9849999999997</v>
      </c>
      <c r="D37" s="4">
        <f>SUM(D38:D43)</f>
        <v>0</v>
      </c>
      <c r="E37" s="4">
        <f>SUM(E38:E43)</f>
        <v>0</v>
      </c>
      <c r="F37" s="43">
        <f t="shared" si="1"/>
        <v>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 s="7" customFormat="1" ht="9.75" customHeight="1" x14ac:dyDescent="0.2">
      <c r="A38" s="51"/>
      <c r="B38" s="11" t="s">
        <v>3</v>
      </c>
      <c r="C38" s="5">
        <v>0</v>
      </c>
      <c r="D38" s="5">
        <v>0</v>
      </c>
      <c r="E38" s="5">
        <v>0</v>
      </c>
      <c r="F38" s="43" t="e">
        <f t="shared" si="1"/>
        <v>#DIV/0!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 s="7" customFormat="1" ht="9.75" customHeight="1" x14ac:dyDescent="0.2">
      <c r="A39" s="51"/>
      <c r="B39" s="11" t="s">
        <v>2</v>
      </c>
      <c r="C39" s="5">
        <v>6000</v>
      </c>
      <c r="D39" s="5">
        <v>0</v>
      </c>
      <c r="E39" s="5">
        <v>0</v>
      </c>
      <c r="F39" s="43">
        <f t="shared" si="1"/>
        <v>0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 s="7" customFormat="1" ht="9.75" customHeight="1" x14ac:dyDescent="0.2">
      <c r="A40" s="51"/>
      <c r="B40" s="11" t="s">
        <v>1</v>
      </c>
      <c r="C40" s="5">
        <v>0</v>
      </c>
      <c r="D40" s="5">
        <v>0</v>
      </c>
      <c r="E40" s="5">
        <v>0</v>
      </c>
      <c r="F40" s="43" t="e">
        <f t="shared" si="1"/>
        <v>#DIV/0!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 s="7" customFormat="1" ht="9.75" customHeight="1" x14ac:dyDescent="0.2">
      <c r="A41" s="51"/>
      <c r="B41" s="11" t="s">
        <v>0</v>
      </c>
      <c r="C41" s="5">
        <v>0</v>
      </c>
      <c r="D41" s="5">
        <v>0</v>
      </c>
      <c r="E41" s="5">
        <v>0</v>
      </c>
      <c r="F41" s="43" t="e">
        <f t="shared" si="1"/>
        <v>#DIV/0!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 s="7" customFormat="1" ht="9.75" customHeight="1" x14ac:dyDescent="0.2">
      <c r="A42" s="51"/>
      <c r="B42" s="11" t="s">
        <v>111</v>
      </c>
      <c r="C42" s="5">
        <v>0</v>
      </c>
      <c r="D42" s="5">
        <v>0</v>
      </c>
      <c r="E42" s="5">
        <v>0</v>
      </c>
      <c r="F42" s="43" t="e">
        <f t="shared" si="1"/>
        <v>#DIV/0!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s="7" customFormat="1" ht="9.75" customHeight="1" x14ac:dyDescent="0.2">
      <c r="A43" s="51"/>
      <c r="B43" s="11" t="s">
        <v>104</v>
      </c>
      <c r="C43" s="5">
        <v>103.985</v>
      </c>
      <c r="D43" s="5">
        <v>0</v>
      </c>
      <c r="E43" s="5">
        <v>0</v>
      </c>
      <c r="F43" s="43">
        <f t="shared" si="1"/>
        <v>0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s="7" customFormat="1" ht="9.75" customHeight="1" x14ac:dyDescent="0.2">
      <c r="A44" s="51"/>
      <c r="B44" s="11" t="s">
        <v>113</v>
      </c>
      <c r="C44" s="5">
        <f>C39</f>
        <v>6000</v>
      </c>
      <c r="D44" s="5">
        <f>D39</f>
        <v>0</v>
      </c>
      <c r="E44" s="5">
        <f>E39</f>
        <v>0</v>
      </c>
      <c r="F44" s="43">
        <f t="shared" si="1"/>
        <v>0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s="7" customFormat="1" ht="10.5" customHeight="1" x14ac:dyDescent="0.2">
      <c r="A45" s="51" t="s">
        <v>86</v>
      </c>
      <c r="B45" s="14" t="s">
        <v>184</v>
      </c>
      <c r="C45" s="5"/>
      <c r="D45" s="5"/>
      <c r="E45" s="5"/>
      <c r="F45" s="43" t="e">
        <f t="shared" si="1"/>
        <v>#DIV/0!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s="7" customFormat="1" ht="10.5" customHeight="1" x14ac:dyDescent="0.2">
      <c r="A46" s="51"/>
      <c r="B46" s="11" t="s">
        <v>4</v>
      </c>
      <c r="C46" s="4">
        <f>SUM(C47:C52)</f>
        <v>34500</v>
      </c>
      <c r="D46" s="4">
        <f>SUM(D47:D52)</f>
        <v>0</v>
      </c>
      <c r="E46" s="4">
        <f>SUM(E47:E52)</f>
        <v>0</v>
      </c>
      <c r="F46" s="43">
        <f t="shared" si="1"/>
        <v>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 s="7" customFormat="1" ht="10.5" customHeight="1" x14ac:dyDescent="0.2">
      <c r="A47" s="51"/>
      <c r="B47" s="11" t="s">
        <v>3</v>
      </c>
      <c r="C47" s="5">
        <f t="shared" ref="C47:E52" si="5">C55+C64</f>
        <v>0</v>
      </c>
      <c r="D47" s="5">
        <f t="shared" si="5"/>
        <v>0</v>
      </c>
      <c r="E47" s="5">
        <f t="shared" si="5"/>
        <v>0</v>
      </c>
      <c r="F47" s="43" t="e">
        <f t="shared" si="1"/>
        <v>#DIV/0!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 s="7" customFormat="1" ht="10.5" customHeight="1" x14ac:dyDescent="0.2">
      <c r="A48" s="51"/>
      <c r="B48" s="11" t="s">
        <v>2</v>
      </c>
      <c r="C48" s="5">
        <f t="shared" si="5"/>
        <v>34500</v>
      </c>
      <c r="D48" s="5">
        <f t="shared" si="5"/>
        <v>0</v>
      </c>
      <c r="E48" s="5">
        <f t="shared" si="5"/>
        <v>0</v>
      </c>
      <c r="F48" s="43">
        <f t="shared" si="1"/>
        <v>0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 s="7" customFormat="1" ht="10.5" customHeight="1" x14ac:dyDescent="0.2">
      <c r="A49" s="51"/>
      <c r="B49" s="11" t="s">
        <v>1</v>
      </c>
      <c r="C49" s="5">
        <f t="shared" si="5"/>
        <v>0</v>
      </c>
      <c r="D49" s="5">
        <f t="shared" si="5"/>
        <v>0</v>
      </c>
      <c r="E49" s="5">
        <f t="shared" si="5"/>
        <v>0</v>
      </c>
      <c r="F49" s="43" t="e">
        <f t="shared" si="1"/>
        <v>#DIV/0!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s="7" customFormat="1" ht="10.5" customHeight="1" x14ac:dyDescent="0.2">
      <c r="A50" s="51"/>
      <c r="B50" s="11" t="s">
        <v>0</v>
      </c>
      <c r="C50" s="5">
        <f t="shared" si="5"/>
        <v>0</v>
      </c>
      <c r="D50" s="5">
        <f t="shared" si="5"/>
        <v>0</v>
      </c>
      <c r="E50" s="5">
        <f t="shared" si="5"/>
        <v>0</v>
      </c>
      <c r="F50" s="43" t="e">
        <f t="shared" si="1"/>
        <v>#DIV/0!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s="7" customFormat="1" ht="10.5" customHeight="1" x14ac:dyDescent="0.2">
      <c r="A51" s="51"/>
      <c r="B51" s="11" t="s">
        <v>111</v>
      </c>
      <c r="C51" s="5">
        <f t="shared" si="5"/>
        <v>0</v>
      </c>
      <c r="D51" s="5">
        <f t="shared" si="5"/>
        <v>0</v>
      </c>
      <c r="E51" s="5">
        <f t="shared" si="5"/>
        <v>0</v>
      </c>
      <c r="F51" s="43" t="e">
        <f t="shared" si="1"/>
        <v>#DIV/0!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 s="7" customFormat="1" ht="10.5" customHeight="1" x14ac:dyDescent="0.2">
      <c r="A52" s="51"/>
      <c r="B52" s="11" t="s">
        <v>104</v>
      </c>
      <c r="C52" s="5">
        <f t="shared" si="5"/>
        <v>0</v>
      </c>
      <c r="D52" s="5">
        <f t="shared" si="5"/>
        <v>0</v>
      </c>
      <c r="E52" s="5">
        <f t="shared" si="5"/>
        <v>0</v>
      </c>
      <c r="F52" s="43" t="e">
        <f t="shared" si="1"/>
        <v>#DIV/0!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 s="7" customFormat="1" ht="31.5" customHeight="1" x14ac:dyDescent="0.2">
      <c r="A53" s="51" t="s">
        <v>85</v>
      </c>
      <c r="B53" s="14" t="s">
        <v>118</v>
      </c>
      <c r="C53" s="5"/>
      <c r="D53" s="5"/>
      <c r="E53" s="5"/>
      <c r="F53" s="43" t="e">
        <f t="shared" si="1"/>
        <v>#DIV/0!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 s="7" customFormat="1" ht="11.25" customHeight="1" x14ac:dyDescent="0.2">
      <c r="A54" s="51"/>
      <c r="B54" s="11" t="s">
        <v>4</v>
      </c>
      <c r="C54" s="4">
        <f>SUM(C55:C60)</f>
        <v>1500</v>
      </c>
      <c r="D54" s="4">
        <f>SUM(D55:D60)</f>
        <v>0</v>
      </c>
      <c r="E54" s="4">
        <f>SUM(E55:E60)</f>
        <v>0</v>
      </c>
      <c r="F54" s="43">
        <f t="shared" si="1"/>
        <v>0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 s="7" customFormat="1" ht="11.25" customHeight="1" x14ac:dyDescent="0.2">
      <c r="A55" s="51"/>
      <c r="B55" s="11" t="s">
        <v>3</v>
      </c>
      <c r="C55" s="5">
        <v>0</v>
      </c>
      <c r="D55" s="5">
        <v>0</v>
      </c>
      <c r="E55" s="5">
        <v>0</v>
      </c>
      <c r="F55" s="43" t="e">
        <f t="shared" si="1"/>
        <v>#DIV/0!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 s="7" customFormat="1" ht="11.25" customHeight="1" x14ac:dyDescent="0.2">
      <c r="A56" s="51"/>
      <c r="B56" s="11" t="s">
        <v>2</v>
      </c>
      <c r="C56" s="5">
        <v>1500</v>
      </c>
      <c r="D56" s="5">
        <v>0</v>
      </c>
      <c r="E56" s="5">
        <v>0</v>
      </c>
      <c r="F56" s="43">
        <f t="shared" si="1"/>
        <v>0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 s="7" customFormat="1" ht="11.25" customHeight="1" x14ac:dyDescent="0.2">
      <c r="A57" s="51"/>
      <c r="B57" s="11" t="s">
        <v>1</v>
      </c>
      <c r="C57" s="5">
        <v>0</v>
      </c>
      <c r="D57" s="5">
        <v>0</v>
      </c>
      <c r="E57" s="5">
        <v>0</v>
      </c>
      <c r="F57" s="43" t="e">
        <f t="shared" si="1"/>
        <v>#DIV/0!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 s="7" customFormat="1" ht="11.25" customHeight="1" x14ac:dyDescent="0.2">
      <c r="A58" s="51"/>
      <c r="B58" s="11" t="s">
        <v>0</v>
      </c>
      <c r="C58" s="5">
        <v>0</v>
      </c>
      <c r="D58" s="5">
        <v>0</v>
      </c>
      <c r="E58" s="5">
        <v>0</v>
      </c>
      <c r="F58" s="43" t="e">
        <f t="shared" si="1"/>
        <v>#DIV/0!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 s="7" customFormat="1" ht="11.25" customHeight="1" x14ac:dyDescent="0.2">
      <c r="A59" s="51"/>
      <c r="B59" s="11" t="s">
        <v>111</v>
      </c>
      <c r="C59" s="5">
        <v>0</v>
      </c>
      <c r="D59" s="5">
        <v>0</v>
      </c>
      <c r="E59" s="5">
        <v>0</v>
      </c>
      <c r="F59" s="43" t="e">
        <f t="shared" si="1"/>
        <v>#DIV/0!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 s="7" customFormat="1" ht="11.25" customHeight="1" x14ac:dyDescent="0.2">
      <c r="A60" s="51"/>
      <c r="B60" s="11" t="s">
        <v>104</v>
      </c>
      <c r="C60" s="5">
        <v>0</v>
      </c>
      <c r="D60" s="5">
        <v>0</v>
      </c>
      <c r="E60" s="5">
        <v>0</v>
      </c>
      <c r="F60" s="43" t="e">
        <f t="shared" si="1"/>
        <v>#DIV/0!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 s="7" customFormat="1" ht="11.25" customHeight="1" x14ac:dyDescent="0.2">
      <c r="A61" s="51"/>
      <c r="B61" s="11" t="s">
        <v>113</v>
      </c>
      <c r="C61" s="5">
        <f>C56</f>
        <v>1500</v>
      </c>
      <c r="D61" s="5">
        <f>D56</f>
        <v>0</v>
      </c>
      <c r="E61" s="5">
        <f>E56</f>
        <v>0</v>
      </c>
      <c r="F61" s="43">
        <f t="shared" si="1"/>
        <v>0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 s="7" customFormat="1" ht="42.75" customHeight="1" x14ac:dyDescent="0.2">
      <c r="A62" s="51" t="s">
        <v>84</v>
      </c>
      <c r="B62" s="14" t="s">
        <v>119</v>
      </c>
      <c r="C62" s="5"/>
      <c r="D62" s="5"/>
      <c r="E62" s="5"/>
      <c r="F62" s="43" t="e">
        <f t="shared" si="1"/>
        <v>#DIV/0!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 s="7" customFormat="1" ht="9.75" customHeight="1" x14ac:dyDescent="0.2">
      <c r="A63" s="51"/>
      <c r="B63" s="11" t="s">
        <v>4</v>
      </c>
      <c r="C63" s="4">
        <f>SUM(C64:C69)</f>
        <v>33000</v>
      </c>
      <c r="D63" s="4">
        <f>SUM(D64:D69)</f>
        <v>0</v>
      </c>
      <c r="E63" s="4">
        <f>SUM(E64:E69)</f>
        <v>0</v>
      </c>
      <c r="F63" s="43">
        <f t="shared" si="1"/>
        <v>0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 s="7" customFormat="1" ht="9.75" customHeight="1" x14ac:dyDescent="0.2">
      <c r="A64" s="51"/>
      <c r="B64" s="11" t="s">
        <v>3</v>
      </c>
      <c r="C64" s="5">
        <v>0</v>
      </c>
      <c r="D64" s="5">
        <v>0</v>
      </c>
      <c r="E64" s="5">
        <v>0</v>
      </c>
      <c r="F64" s="43" t="e">
        <f t="shared" si="1"/>
        <v>#DIV/0!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 s="7" customFormat="1" ht="9.75" customHeight="1" x14ac:dyDescent="0.2">
      <c r="A65" s="51"/>
      <c r="B65" s="11" t="s">
        <v>2</v>
      </c>
      <c r="C65" s="5">
        <v>33000</v>
      </c>
      <c r="D65" s="5">
        <v>0</v>
      </c>
      <c r="E65" s="5">
        <v>0</v>
      </c>
      <c r="F65" s="43">
        <f t="shared" si="1"/>
        <v>0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 s="7" customFormat="1" ht="9.75" customHeight="1" x14ac:dyDescent="0.2">
      <c r="A66" s="51"/>
      <c r="B66" s="11" t="s">
        <v>1</v>
      </c>
      <c r="C66" s="5">
        <v>0</v>
      </c>
      <c r="D66" s="5">
        <v>0</v>
      </c>
      <c r="E66" s="5">
        <v>0</v>
      </c>
      <c r="F66" s="43" t="e">
        <f t="shared" si="1"/>
        <v>#DIV/0!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1:35" s="7" customFormat="1" ht="9.75" customHeight="1" x14ac:dyDescent="0.2">
      <c r="A67" s="51"/>
      <c r="B67" s="11" t="s">
        <v>0</v>
      </c>
      <c r="C67" s="5">
        <v>0</v>
      </c>
      <c r="D67" s="5">
        <v>0</v>
      </c>
      <c r="E67" s="5">
        <v>0</v>
      </c>
      <c r="F67" s="43" t="e">
        <f t="shared" si="1"/>
        <v>#DIV/0!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1:35" s="7" customFormat="1" ht="9.75" customHeight="1" x14ac:dyDescent="0.2">
      <c r="A68" s="51"/>
      <c r="B68" s="11" t="s">
        <v>111</v>
      </c>
      <c r="C68" s="5">
        <v>0</v>
      </c>
      <c r="D68" s="5">
        <v>0</v>
      </c>
      <c r="E68" s="5">
        <v>0</v>
      </c>
      <c r="F68" s="43" t="e">
        <f t="shared" si="1"/>
        <v>#DIV/0!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1:35" s="7" customFormat="1" ht="9.75" customHeight="1" x14ac:dyDescent="0.2">
      <c r="A69" s="51"/>
      <c r="B69" s="11" t="s">
        <v>104</v>
      </c>
      <c r="C69" s="5">
        <v>0</v>
      </c>
      <c r="D69" s="5">
        <v>0</v>
      </c>
      <c r="E69" s="5">
        <v>0</v>
      </c>
      <c r="F69" s="43" t="e">
        <f t="shared" si="1"/>
        <v>#DIV/0!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</row>
    <row r="70" spans="1:35" s="7" customFormat="1" ht="9.75" customHeight="1" x14ac:dyDescent="0.2">
      <c r="A70" s="51"/>
      <c r="B70" s="11" t="s">
        <v>113</v>
      </c>
      <c r="C70" s="5">
        <f>C65</f>
        <v>33000</v>
      </c>
      <c r="D70" s="5">
        <f>D65</f>
        <v>0</v>
      </c>
      <c r="E70" s="5">
        <f>E65</f>
        <v>0</v>
      </c>
      <c r="F70" s="43">
        <f t="shared" si="1"/>
        <v>0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1:35" s="7" customFormat="1" ht="11.25" customHeight="1" x14ac:dyDescent="0.2">
      <c r="A71" s="53" t="s">
        <v>83</v>
      </c>
      <c r="B71" s="14" t="s">
        <v>183</v>
      </c>
      <c r="C71" s="5"/>
      <c r="D71" s="5"/>
      <c r="E71" s="5"/>
      <c r="F71" s="43" t="e">
        <f t="shared" si="1"/>
        <v>#DIV/0!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</row>
    <row r="72" spans="1:35" s="7" customFormat="1" ht="11.25" customHeight="1" x14ac:dyDescent="0.2">
      <c r="A72" s="54"/>
      <c r="B72" s="11" t="s">
        <v>4</v>
      </c>
      <c r="C72" s="4">
        <f>SUM(C73:C78)</f>
        <v>37198.800000000003</v>
      </c>
      <c r="D72" s="4">
        <f>SUM(D73:D78)</f>
        <v>0</v>
      </c>
      <c r="E72" s="4">
        <f>SUM(E73:E78)</f>
        <v>0</v>
      </c>
      <c r="F72" s="43">
        <f t="shared" si="1"/>
        <v>0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</row>
    <row r="73" spans="1:35" s="7" customFormat="1" ht="11.25" customHeight="1" x14ac:dyDescent="0.2">
      <c r="A73" s="54"/>
      <c r="B73" s="11" t="s">
        <v>3</v>
      </c>
      <c r="C73" s="5">
        <f>C82+C91+C101</f>
        <v>10538.8</v>
      </c>
      <c r="D73" s="5">
        <f t="shared" ref="D73:E73" si="6">D82+D91+D101</f>
        <v>0</v>
      </c>
      <c r="E73" s="5">
        <f t="shared" si="6"/>
        <v>0</v>
      </c>
      <c r="F73" s="43">
        <f t="shared" si="1"/>
        <v>0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</row>
    <row r="74" spans="1:35" s="7" customFormat="1" ht="11.25" customHeight="1" x14ac:dyDescent="0.2">
      <c r="A74" s="54"/>
      <c r="B74" s="11" t="s">
        <v>2</v>
      </c>
      <c r="C74" s="5">
        <f t="shared" ref="C74:E78" si="7">C83+C92+C102</f>
        <v>26660</v>
      </c>
      <c r="D74" s="5">
        <f t="shared" si="7"/>
        <v>0</v>
      </c>
      <c r="E74" s="5">
        <f t="shared" si="7"/>
        <v>0</v>
      </c>
      <c r="F74" s="43">
        <f t="shared" si="1"/>
        <v>0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</row>
    <row r="75" spans="1:35" s="7" customFormat="1" ht="11.25" customHeight="1" x14ac:dyDescent="0.2">
      <c r="A75" s="54"/>
      <c r="B75" s="11" t="s">
        <v>1</v>
      </c>
      <c r="C75" s="5">
        <f t="shared" si="7"/>
        <v>0</v>
      </c>
      <c r="D75" s="5">
        <f t="shared" si="7"/>
        <v>0</v>
      </c>
      <c r="E75" s="5">
        <f t="shared" si="7"/>
        <v>0</v>
      </c>
      <c r="F75" s="43" t="e">
        <f t="shared" si="1"/>
        <v>#DIV/0!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35" s="7" customFormat="1" ht="11.25" customHeight="1" x14ac:dyDescent="0.2">
      <c r="A76" s="54"/>
      <c r="B76" s="11" t="s">
        <v>0</v>
      </c>
      <c r="C76" s="5">
        <f t="shared" si="7"/>
        <v>0</v>
      </c>
      <c r="D76" s="5">
        <f t="shared" si="7"/>
        <v>0</v>
      </c>
      <c r="E76" s="5">
        <f t="shared" si="7"/>
        <v>0</v>
      </c>
      <c r="F76" s="43" t="e">
        <f t="shared" si="1"/>
        <v>#DIV/0!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35" s="7" customFormat="1" ht="11.25" customHeight="1" x14ac:dyDescent="0.2">
      <c r="A77" s="54"/>
      <c r="B77" s="11" t="s">
        <v>111</v>
      </c>
      <c r="C77" s="5">
        <f t="shared" si="7"/>
        <v>0</v>
      </c>
      <c r="D77" s="5">
        <f t="shared" si="7"/>
        <v>0</v>
      </c>
      <c r="E77" s="5">
        <f t="shared" si="7"/>
        <v>0</v>
      </c>
      <c r="F77" s="43" t="e">
        <f t="shared" si="1"/>
        <v>#DIV/0!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 s="7" customFormat="1" ht="11.25" customHeight="1" x14ac:dyDescent="0.2">
      <c r="A78" s="54"/>
      <c r="B78" s="11" t="s">
        <v>104</v>
      </c>
      <c r="C78" s="5">
        <f t="shared" si="7"/>
        <v>0</v>
      </c>
      <c r="D78" s="5">
        <f t="shared" si="7"/>
        <v>0</v>
      </c>
      <c r="E78" s="5">
        <f t="shared" si="7"/>
        <v>0</v>
      </c>
      <c r="F78" s="43" t="e">
        <f t="shared" ref="F78:F141" si="8">E78/C78</f>
        <v>#DIV/0!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  <row r="79" spans="1:35" s="7" customFormat="1" ht="48.75" x14ac:dyDescent="0.2">
      <c r="A79" s="55"/>
      <c r="B79" s="11" t="s">
        <v>244</v>
      </c>
      <c r="C79" s="5"/>
      <c r="D79" s="5"/>
      <c r="E79" s="5"/>
      <c r="F79" s="43" t="e">
        <f t="shared" si="8"/>
        <v>#DIV/0!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</row>
    <row r="80" spans="1:35" s="7" customFormat="1" ht="49.5" customHeight="1" x14ac:dyDescent="0.2">
      <c r="A80" s="51" t="s">
        <v>82</v>
      </c>
      <c r="B80" s="13" t="s">
        <v>182</v>
      </c>
      <c r="C80" s="4"/>
      <c r="D80" s="4"/>
      <c r="E80" s="4"/>
      <c r="F80" s="43" t="e">
        <f t="shared" si="8"/>
        <v>#DIV/0!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</row>
    <row r="81" spans="1:35" s="7" customFormat="1" ht="10.5" customHeight="1" x14ac:dyDescent="0.2">
      <c r="A81" s="51"/>
      <c r="B81" s="11" t="s">
        <v>4</v>
      </c>
      <c r="C81" s="4">
        <f>SUM(C82:C87)</f>
        <v>1200</v>
      </c>
      <c r="D81" s="4">
        <f>SUM(D82:D87)</f>
        <v>0</v>
      </c>
      <c r="E81" s="4">
        <f>SUM(E82:E87)</f>
        <v>0</v>
      </c>
      <c r="F81" s="43">
        <f t="shared" si="8"/>
        <v>0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</row>
    <row r="82" spans="1:35" s="7" customFormat="1" ht="10.5" customHeight="1" x14ac:dyDescent="0.2">
      <c r="A82" s="51"/>
      <c r="B82" s="11" t="s">
        <v>3</v>
      </c>
      <c r="C82" s="4">
        <v>0</v>
      </c>
      <c r="D82" s="4">
        <v>0</v>
      </c>
      <c r="E82" s="4">
        <v>0</v>
      </c>
      <c r="F82" s="43" t="e">
        <f t="shared" si="8"/>
        <v>#DIV/0!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</row>
    <row r="83" spans="1:35" s="7" customFormat="1" ht="10.5" customHeight="1" x14ac:dyDescent="0.2">
      <c r="A83" s="51"/>
      <c r="B83" s="11" t="s">
        <v>2</v>
      </c>
      <c r="C83" s="4">
        <v>1200</v>
      </c>
      <c r="D83" s="4">
        <v>0</v>
      </c>
      <c r="E83" s="4">
        <v>0</v>
      </c>
      <c r="F83" s="43">
        <f t="shared" si="8"/>
        <v>0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</row>
    <row r="84" spans="1:35" s="7" customFormat="1" ht="10.5" customHeight="1" x14ac:dyDescent="0.2">
      <c r="A84" s="51"/>
      <c r="B84" s="11" t="s">
        <v>1</v>
      </c>
      <c r="C84" s="4">
        <v>0</v>
      </c>
      <c r="D84" s="4">
        <v>0</v>
      </c>
      <c r="E84" s="4">
        <v>0</v>
      </c>
      <c r="F84" s="43" t="e">
        <f t="shared" si="8"/>
        <v>#DIV/0!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</row>
    <row r="85" spans="1:35" s="7" customFormat="1" ht="10.5" customHeight="1" x14ac:dyDescent="0.2">
      <c r="A85" s="51"/>
      <c r="B85" s="11" t="s">
        <v>0</v>
      </c>
      <c r="C85" s="4">
        <v>0</v>
      </c>
      <c r="D85" s="4">
        <v>0</v>
      </c>
      <c r="E85" s="4">
        <v>0</v>
      </c>
      <c r="F85" s="43" t="e">
        <f t="shared" si="8"/>
        <v>#DIV/0!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</row>
    <row r="86" spans="1:35" s="7" customFormat="1" ht="10.5" customHeight="1" x14ac:dyDescent="0.2">
      <c r="A86" s="51"/>
      <c r="B86" s="11" t="s">
        <v>111</v>
      </c>
      <c r="C86" s="4">
        <v>0</v>
      </c>
      <c r="D86" s="4">
        <v>0</v>
      </c>
      <c r="E86" s="4">
        <v>0</v>
      </c>
      <c r="F86" s="43" t="e">
        <f t="shared" si="8"/>
        <v>#DIV/0!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</row>
    <row r="87" spans="1:35" s="7" customFormat="1" ht="10.5" customHeight="1" x14ac:dyDescent="0.2">
      <c r="A87" s="51"/>
      <c r="B87" s="11" t="s">
        <v>104</v>
      </c>
      <c r="C87" s="4">
        <v>0</v>
      </c>
      <c r="D87" s="4">
        <v>0</v>
      </c>
      <c r="E87" s="4">
        <v>0</v>
      </c>
      <c r="F87" s="43" t="e">
        <f t="shared" si="8"/>
        <v>#DIV/0!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</row>
    <row r="88" spans="1:35" s="7" customFormat="1" ht="10.5" customHeight="1" x14ac:dyDescent="0.2">
      <c r="A88" s="51"/>
      <c r="B88" s="11" t="s">
        <v>114</v>
      </c>
      <c r="C88" s="4">
        <f>C82+C83</f>
        <v>1200</v>
      </c>
      <c r="D88" s="4">
        <f>D82+D83</f>
        <v>0</v>
      </c>
      <c r="E88" s="4">
        <f>E82+E83</f>
        <v>0</v>
      </c>
      <c r="F88" s="43">
        <f t="shared" si="8"/>
        <v>0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</row>
    <row r="89" spans="1:35" s="7" customFormat="1" ht="61.5" customHeight="1" x14ac:dyDescent="0.2">
      <c r="A89" s="53" t="s">
        <v>81</v>
      </c>
      <c r="B89" s="13" t="s">
        <v>120</v>
      </c>
      <c r="C89" s="5"/>
      <c r="D89" s="5"/>
      <c r="E89" s="5"/>
      <c r="F89" s="43" t="e">
        <f t="shared" si="8"/>
        <v>#DIV/0!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</row>
    <row r="90" spans="1:35" s="7" customFormat="1" ht="10.5" customHeight="1" x14ac:dyDescent="0.2">
      <c r="A90" s="54"/>
      <c r="B90" s="11" t="s">
        <v>4</v>
      </c>
      <c r="C90" s="4">
        <f>SUM(C91:C96)</f>
        <v>24000</v>
      </c>
      <c r="D90" s="4">
        <f>SUM(D91:D96)</f>
        <v>0</v>
      </c>
      <c r="E90" s="4">
        <f>SUM(E91:E96)</f>
        <v>0</v>
      </c>
      <c r="F90" s="43">
        <f t="shared" si="8"/>
        <v>0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</row>
    <row r="91" spans="1:35" s="7" customFormat="1" ht="10.5" customHeight="1" x14ac:dyDescent="0.2">
      <c r="A91" s="54"/>
      <c r="B91" s="11" t="s">
        <v>3</v>
      </c>
      <c r="C91" s="5">
        <v>0</v>
      </c>
      <c r="D91" s="5">
        <v>0</v>
      </c>
      <c r="E91" s="5">
        <v>0</v>
      </c>
      <c r="F91" s="43" t="e">
        <f t="shared" si="8"/>
        <v>#DIV/0!</v>
      </c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</row>
    <row r="92" spans="1:35" s="7" customFormat="1" ht="10.5" customHeight="1" x14ac:dyDescent="0.2">
      <c r="A92" s="54"/>
      <c r="B92" s="11" t="s">
        <v>2</v>
      </c>
      <c r="C92" s="5">
        <v>24000</v>
      </c>
      <c r="D92" s="5">
        <v>0</v>
      </c>
      <c r="E92" s="5">
        <v>0</v>
      </c>
      <c r="F92" s="43">
        <f t="shared" si="8"/>
        <v>0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</row>
    <row r="93" spans="1:35" s="7" customFormat="1" ht="10.5" customHeight="1" x14ac:dyDescent="0.2">
      <c r="A93" s="54"/>
      <c r="B93" s="11" t="s">
        <v>1</v>
      </c>
      <c r="C93" s="5">
        <v>0</v>
      </c>
      <c r="D93" s="5">
        <v>0</v>
      </c>
      <c r="E93" s="5">
        <v>0</v>
      </c>
      <c r="F93" s="43" t="e">
        <f t="shared" si="8"/>
        <v>#DIV/0!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</row>
    <row r="94" spans="1:35" s="7" customFormat="1" ht="10.5" customHeight="1" x14ac:dyDescent="0.2">
      <c r="A94" s="54"/>
      <c r="B94" s="11" t="s">
        <v>0</v>
      </c>
      <c r="C94" s="5">
        <v>0</v>
      </c>
      <c r="D94" s="5">
        <v>0</v>
      </c>
      <c r="E94" s="5">
        <v>0</v>
      </c>
      <c r="F94" s="43" t="e">
        <f t="shared" si="8"/>
        <v>#DIV/0!</v>
      </c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</row>
    <row r="95" spans="1:35" s="7" customFormat="1" ht="10.5" customHeight="1" x14ac:dyDescent="0.2">
      <c r="A95" s="54"/>
      <c r="B95" s="11" t="s">
        <v>111</v>
      </c>
      <c r="C95" s="5">
        <v>0</v>
      </c>
      <c r="D95" s="5">
        <v>0</v>
      </c>
      <c r="E95" s="5">
        <v>0</v>
      </c>
      <c r="F95" s="43" t="e">
        <f t="shared" si="8"/>
        <v>#DIV/0!</v>
      </c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</row>
    <row r="96" spans="1:35" s="7" customFormat="1" ht="10.5" customHeight="1" x14ac:dyDescent="0.2">
      <c r="A96" s="54"/>
      <c r="B96" s="11" t="s">
        <v>104</v>
      </c>
      <c r="C96" s="5">
        <v>0</v>
      </c>
      <c r="D96" s="5">
        <v>0</v>
      </c>
      <c r="E96" s="5">
        <v>0</v>
      </c>
      <c r="F96" s="43" t="e">
        <f t="shared" si="8"/>
        <v>#DIV/0!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</row>
    <row r="97" spans="1:35" s="7" customFormat="1" ht="10.5" customHeight="1" x14ac:dyDescent="0.2">
      <c r="A97" s="54"/>
      <c r="B97" s="11" t="s">
        <v>113</v>
      </c>
      <c r="C97" s="5">
        <f>C92</f>
        <v>24000</v>
      </c>
      <c r="D97" s="5">
        <f t="shared" ref="D97:E97" si="9">D92</f>
        <v>0</v>
      </c>
      <c r="E97" s="5">
        <f t="shared" si="9"/>
        <v>0</v>
      </c>
      <c r="F97" s="43">
        <f t="shared" si="8"/>
        <v>0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</row>
    <row r="98" spans="1:35" s="7" customFormat="1" ht="29.25" x14ac:dyDescent="0.2">
      <c r="A98" s="55"/>
      <c r="B98" s="11" t="s">
        <v>243</v>
      </c>
      <c r="C98" s="5"/>
      <c r="D98" s="5"/>
      <c r="E98" s="5"/>
      <c r="F98" s="43" t="e">
        <f t="shared" si="8"/>
        <v>#DIV/0!</v>
      </c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</row>
    <row r="99" spans="1:35" s="7" customFormat="1" ht="58.5" customHeight="1" x14ac:dyDescent="0.2">
      <c r="A99" s="51" t="s">
        <v>80</v>
      </c>
      <c r="B99" s="13" t="s">
        <v>121</v>
      </c>
      <c r="C99" s="5"/>
      <c r="D99" s="5"/>
      <c r="E99" s="5"/>
      <c r="F99" s="43" t="e">
        <f t="shared" si="8"/>
        <v>#DIV/0!</v>
      </c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</row>
    <row r="100" spans="1:35" s="7" customFormat="1" ht="9.75" customHeight="1" x14ac:dyDescent="0.2">
      <c r="A100" s="51"/>
      <c r="B100" s="11" t="s">
        <v>4</v>
      </c>
      <c r="C100" s="4">
        <f>SUM(C101:C106)</f>
        <v>11998.8</v>
      </c>
      <c r="D100" s="4">
        <f>SUM(D101:D106)</f>
        <v>0</v>
      </c>
      <c r="E100" s="4">
        <f>SUM(E101:E106)</f>
        <v>0</v>
      </c>
      <c r="F100" s="43">
        <f t="shared" si="8"/>
        <v>0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</row>
    <row r="101" spans="1:35" s="7" customFormat="1" ht="9.75" customHeight="1" x14ac:dyDescent="0.2">
      <c r="A101" s="51"/>
      <c r="B101" s="11" t="s">
        <v>3</v>
      </c>
      <c r="C101" s="5">
        <v>10538.8</v>
      </c>
      <c r="D101" s="5">
        <v>0</v>
      </c>
      <c r="E101" s="5">
        <v>0</v>
      </c>
      <c r="F101" s="43">
        <f t="shared" si="8"/>
        <v>0</v>
      </c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</row>
    <row r="102" spans="1:35" s="7" customFormat="1" ht="9.75" customHeight="1" x14ac:dyDescent="0.2">
      <c r="A102" s="51"/>
      <c r="B102" s="11" t="s">
        <v>2</v>
      </c>
      <c r="C102" s="5">
        <v>1460</v>
      </c>
      <c r="D102" s="5">
        <v>0</v>
      </c>
      <c r="E102" s="5">
        <v>0</v>
      </c>
      <c r="F102" s="43">
        <f t="shared" si="8"/>
        <v>0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</row>
    <row r="103" spans="1:35" s="7" customFormat="1" ht="9.75" customHeight="1" x14ac:dyDescent="0.2">
      <c r="A103" s="51"/>
      <c r="B103" s="11" t="s">
        <v>1</v>
      </c>
      <c r="C103" s="5">
        <v>0</v>
      </c>
      <c r="D103" s="5">
        <v>0</v>
      </c>
      <c r="E103" s="5">
        <v>0</v>
      </c>
      <c r="F103" s="43" t="e">
        <f t="shared" si="8"/>
        <v>#DIV/0!</v>
      </c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</row>
    <row r="104" spans="1:35" s="7" customFormat="1" ht="9.75" customHeight="1" x14ac:dyDescent="0.2">
      <c r="A104" s="51"/>
      <c r="B104" s="11" t="s">
        <v>0</v>
      </c>
      <c r="C104" s="5">
        <v>0</v>
      </c>
      <c r="D104" s="5">
        <v>0</v>
      </c>
      <c r="E104" s="5">
        <v>0</v>
      </c>
      <c r="F104" s="43" t="e">
        <f t="shared" si="8"/>
        <v>#DIV/0!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</row>
    <row r="105" spans="1:35" s="7" customFormat="1" ht="9.75" customHeight="1" x14ac:dyDescent="0.2">
      <c r="A105" s="51"/>
      <c r="B105" s="11" t="s">
        <v>111</v>
      </c>
      <c r="C105" s="5">
        <v>0</v>
      </c>
      <c r="D105" s="5">
        <v>0</v>
      </c>
      <c r="E105" s="5">
        <v>0</v>
      </c>
      <c r="F105" s="43" t="e">
        <f t="shared" si="8"/>
        <v>#DIV/0!</v>
      </c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</row>
    <row r="106" spans="1:35" s="7" customFormat="1" ht="9.75" customHeight="1" x14ac:dyDescent="0.2">
      <c r="A106" s="51"/>
      <c r="B106" s="11" t="s">
        <v>104</v>
      </c>
      <c r="C106" s="5">
        <v>0</v>
      </c>
      <c r="D106" s="5">
        <v>0</v>
      </c>
      <c r="E106" s="5">
        <v>0</v>
      </c>
      <c r="F106" s="43" t="e">
        <f t="shared" si="8"/>
        <v>#DIV/0!</v>
      </c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</row>
    <row r="107" spans="1:35" s="7" customFormat="1" ht="9.75" customHeight="1" x14ac:dyDescent="0.2">
      <c r="A107" s="51"/>
      <c r="B107" s="11" t="s">
        <v>114</v>
      </c>
      <c r="C107" s="5">
        <f>C101+C102</f>
        <v>11998.8</v>
      </c>
      <c r="D107" s="5">
        <f>D101+D102</f>
        <v>0</v>
      </c>
      <c r="E107" s="5">
        <f>E101+E102</f>
        <v>0</v>
      </c>
      <c r="F107" s="43">
        <f t="shared" si="8"/>
        <v>0</v>
      </c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</row>
    <row r="108" spans="1:35" s="6" customFormat="1" ht="10.5" customHeight="1" x14ac:dyDescent="0.2">
      <c r="A108" s="61" t="s">
        <v>75</v>
      </c>
      <c r="B108" s="61"/>
      <c r="C108" s="61"/>
      <c r="D108" s="61"/>
      <c r="E108" s="61"/>
      <c r="F108" s="43" t="e">
        <f t="shared" si="8"/>
        <v>#DIV/0!</v>
      </c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</row>
    <row r="109" spans="1:35" s="6" customFormat="1" ht="10.5" customHeight="1" x14ac:dyDescent="0.2">
      <c r="A109" s="62"/>
      <c r="B109" s="11" t="s">
        <v>112</v>
      </c>
      <c r="C109" s="25">
        <f>SUM(C110:C115)</f>
        <v>547470.51</v>
      </c>
      <c r="D109" s="25">
        <f>SUM(D110:D115)</f>
        <v>851.4</v>
      </c>
      <c r="E109" s="25">
        <f>SUM(E110:E115)</f>
        <v>851.4</v>
      </c>
      <c r="F109" s="43">
        <f t="shared" si="8"/>
        <v>1.5551522583380792E-3</v>
      </c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</row>
    <row r="110" spans="1:35" s="6" customFormat="1" ht="10.5" customHeight="1" x14ac:dyDescent="0.2">
      <c r="A110" s="62"/>
      <c r="B110" s="11" t="s">
        <v>3</v>
      </c>
      <c r="C110" s="32">
        <f t="shared" ref="C110:E115" si="10">C118+C127+C189+C206+C214</f>
        <v>138865.5</v>
      </c>
      <c r="D110" s="32">
        <f t="shared" si="10"/>
        <v>0</v>
      </c>
      <c r="E110" s="32">
        <f t="shared" si="10"/>
        <v>0</v>
      </c>
      <c r="F110" s="43">
        <f t="shared" si="8"/>
        <v>0</v>
      </c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</row>
    <row r="111" spans="1:35" s="6" customFormat="1" ht="10.5" customHeight="1" x14ac:dyDescent="0.2">
      <c r="A111" s="62"/>
      <c r="B111" s="11" t="s">
        <v>2</v>
      </c>
      <c r="C111" s="32">
        <f t="shared" si="10"/>
        <v>408605.01</v>
      </c>
      <c r="D111" s="32">
        <f t="shared" si="10"/>
        <v>851.4</v>
      </c>
      <c r="E111" s="32">
        <f t="shared" si="10"/>
        <v>851.4</v>
      </c>
      <c r="F111" s="43">
        <f t="shared" si="8"/>
        <v>2.0836748917983164E-3</v>
      </c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</row>
    <row r="112" spans="1:35" s="6" customFormat="1" ht="10.5" customHeight="1" x14ac:dyDescent="0.2">
      <c r="A112" s="62"/>
      <c r="B112" s="11" t="s">
        <v>1</v>
      </c>
      <c r="C112" s="32">
        <f t="shared" si="10"/>
        <v>0</v>
      </c>
      <c r="D112" s="32">
        <f t="shared" si="10"/>
        <v>0</v>
      </c>
      <c r="E112" s="32">
        <f t="shared" si="10"/>
        <v>0</v>
      </c>
      <c r="F112" s="43" t="e">
        <f t="shared" si="8"/>
        <v>#DIV/0!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</row>
    <row r="113" spans="1:35" s="6" customFormat="1" ht="10.5" customHeight="1" x14ac:dyDescent="0.2">
      <c r="A113" s="62"/>
      <c r="B113" s="11" t="s">
        <v>0</v>
      </c>
      <c r="C113" s="32">
        <f t="shared" si="10"/>
        <v>0</v>
      </c>
      <c r="D113" s="32">
        <f t="shared" si="10"/>
        <v>0</v>
      </c>
      <c r="E113" s="32">
        <f t="shared" si="10"/>
        <v>0</v>
      </c>
      <c r="F113" s="43" t="e">
        <f t="shared" si="8"/>
        <v>#DIV/0!</v>
      </c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</row>
    <row r="114" spans="1:35" s="6" customFormat="1" ht="10.5" customHeight="1" x14ac:dyDescent="0.2">
      <c r="A114" s="62"/>
      <c r="B114" s="11" t="s">
        <v>111</v>
      </c>
      <c r="C114" s="32">
        <f t="shared" si="10"/>
        <v>0</v>
      </c>
      <c r="D114" s="32">
        <f t="shared" si="10"/>
        <v>0</v>
      </c>
      <c r="E114" s="32">
        <f t="shared" si="10"/>
        <v>0</v>
      </c>
      <c r="F114" s="43" t="e">
        <f t="shared" si="8"/>
        <v>#DIV/0!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</row>
    <row r="115" spans="1:35" s="6" customFormat="1" ht="10.5" customHeight="1" x14ac:dyDescent="0.2">
      <c r="A115" s="62"/>
      <c r="B115" s="11" t="s">
        <v>104</v>
      </c>
      <c r="C115" s="32">
        <f t="shared" si="10"/>
        <v>0</v>
      </c>
      <c r="D115" s="32">
        <f t="shared" si="10"/>
        <v>0</v>
      </c>
      <c r="E115" s="32">
        <f t="shared" si="10"/>
        <v>0</v>
      </c>
      <c r="F115" s="43" t="e">
        <f t="shared" si="8"/>
        <v>#DIV/0!</v>
      </c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</row>
    <row r="116" spans="1:35" s="2" customFormat="1" ht="10.5" customHeight="1" x14ac:dyDescent="0.2">
      <c r="A116" s="53" t="s">
        <v>74</v>
      </c>
      <c r="B116" s="14" t="s">
        <v>181</v>
      </c>
      <c r="C116" s="5"/>
      <c r="D116" s="5"/>
      <c r="E116" s="5"/>
      <c r="F116" s="43" t="e">
        <f t="shared" si="8"/>
        <v>#DIV/0!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</row>
    <row r="117" spans="1:35" s="2" customFormat="1" ht="10.5" customHeight="1" x14ac:dyDescent="0.2">
      <c r="A117" s="54"/>
      <c r="B117" s="11" t="s">
        <v>4</v>
      </c>
      <c r="C117" s="4">
        <f>SUM(C118:C123)</f>
        <v>3000</v>
      </c>
      <c r="D117" s="4">
        <f>SUM(D118:D123)</f>
        <v>0</v>
      </c>
      <c r="E117" s="4">
        <f>SUM(E118:E123)</f>
        <v>0</v>
      </c>
      <c r="F117" s="43">
        <f t="shared" si="8"/>
        <v>0</v>
      </c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</row>
    <row r="118" spans="1:35" s="2" customFormat="1" ht="10.5" customHeight="1" x14ac:dyDescent="0.2">
      <c r="A118" s="54"/>
      <c r="B118" s="11" t="s">
        <v>3</v>
      </c>
      <c r="C118" s="5">
        <v>0</v>
      </c>
      <c r="D118" s="5">
        <v>0</v>
      </c>
      <c r="E118" s="5">
        <v>0</v>
      </c>
      <c r="F118" s="43" t="e">
        <f t="shared" si="8"/>
        <v>#DIV/0!</v>
      </c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</row>
    <row r="119" spans="1:35" s="2" customFormat="1" ht="10.5" customHeight="1" x14ac:dyDescent="0.2">
      <c r="A119" s="54"/>
      <c r="B119" s="11" t="s">
        <v>2</v>
      </c>
      <c r="C119" s="5">
        <v>3000</v>
      </c>
      <c r="D119" s="5">
        <v>0</v>
      </c>
      <c r="E119" s="5">
        <v>0</v>
      </c>
      <c r="F119" s="43">
        <f t="shared" si="8"/>
        <v>0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</row>
    <row r="120" spans="1:35" s="2" customFormat="1" ht="10.5" customHeight="1" x14ac:dyDescent="0.2">
      <c r="A120" s="54"/>
      <c r="B120" s="11" t="s">
        <v>1</v>
      </c>
      <c r="C120" s="5">
        <v>0</v>
      </c>
      <c r="D120" s="5">
        <v>0</v>
      </c>
      <c r="E120" s="5">
        <v>0</v>
      </c>
      <c r="F120" s="43" t="e">
        <f t="shared" si="8"/>
        <v>#DIV/0!</v>
      </c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</row>
    <row r="121" spans="1:35" s="2" customFormat="1" ht="10.5" customHeight="1" x14ac:dyDescent="0.2">
      <c r="A121" s="54"/>
      <c r="B121" s="11" t="s">
        <v>0</v>
      </c>
      <c r="C121" s="5">
        <v>0</v>
      </c>
      <c r="D121" s="5">
        <v>0</v>
      </c>
      <c r="E121" s="5">
        <v>0</v>
      </c>
      <c r="F121" s="43" t="e">
        <f t="shared" si="8"/>
        <v>#DIV/0!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</row>
    <row r="122" spans="1:35" s="2" customFormat="1" ht="10.5" customHeight="1" x14ac:dyDescent="0.2">
      <c r="A122" s="54"/>
      <c r="B122" s="11" t="s">
        <v>111</v>
      </c>
      <c r="C122" s="5">
        <v>0</v>
      </c>
      <c r="D122" s="5">
        <v>0</v>
      </c>
      <c r="E122" s="5">
        <v>0</v>
      </c>
      <c r="F122" s="43" t="e">
        <f t="shared" si="8"/>
        <v>#DIV/0!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</row>
    <row r="123" spans="1:35" s="2" customFormat="1" ht="10.5" customHeight="1" x14ac:dyDescent="0.2">
      <c r="A123" s="54"/>
      <c r="B123" s="11" t="s">
        <v>104</v>
      </c>
      <c r="C123" s="5">
        <v>0</v>
      </c>
      <c r="D123" s="5">
        <v>0</v>
      </c>
      <c r="E123" s="5">
        <v>0</v>
      </c>
      <c r="F123" s="43" t="e">
        <f t="shared" si="8"/>
        <v>#DIV/0!</v>
      </c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</row>
    <row r="124" spans="1:35" s="2" customFormat="1" ht="11.25" customHeight="1" x14ac:dyDescent="0.2">
      <c r="A124" s="55"/>
      <c r="B124" s="11" t="s">
        <v>114</v>
      </c>
      <c r="C124" s="5">
        <f>C118+C119</f>
        <v>3000</v>
      </c>
      <c r="D124" s="5">
        <f>D118+D119</f>
        <v>0</v>
      </c>
      <c r="E124" s="5">
        <f>E118+E119</f>
        <v>0</v>
      </c>
      <c r="F124" s="43">
        <f t="shared" si="8"/>
        <v>0</v>
      </c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</row>
    <row r="125" spans="1:35" s="2" customFormat="1" ht="12" customHeight="1" x14ac:dyDescent="0.2">
      <c r="A125" s="51" t="s">
        <v>73</v>
      </c>
      <c r="B125" s="12" t="s">
        <v>180</v>
      </c>
      <c r="C125" s="27"/>
      <c r="D125" s="27"/>
      <c r="E125" s="27"/>
      <c r="F125" s="43" t="e">
        <f t="shared" si="8"/>
        <v>#DIV/0!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</row>
    <row r="126" spans="1:35" s="2" customFormat="1" ht="10.5" customHeight="1" x14ac:dyDescent="0.2">
      <c r="A126" s="51"/>
      <c r="B126" s="11" t="s">
        <v>4</v>
      </c>
      <c r="C126" s="4">
        <f>SUM(C127:C132)</f>
        <v>342768.11</v>
      </c>
      <c r="D126" s="4">
        <f>SUM(D127:D132)</f>
        <v>0</v>
      </c>
      <c r="E126" s="4">
        <f>SUM(E127:E132)</f>
        <v>0</v>
      </c>
      <c r="F126" s="43">
        <f t="shared" si="8"/>
        <v>0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</row>
    <row r="127" spans="1:35" s="2" customFormat="1" ht="10.5" customHeight="1" x14ac:dyDescent="0.2">
      <c r="A127" s="51"/>
      <c r="B127" s="11" t="s">
        <v>3</v>
      </c>
      <c r="C127" s="4">
        <f>C135+C144+C153+C162+C171+C180</f>
        <v>6771.0999999999995</v>
      </c>
      <c r="D127" s="4">
        <f t="shared" ref="D127:E127" si="11">D135+D144+D153+D162+D171+D180</f>
        <v>0</v>
      </c>
      <c r="E127" s="4">
        <f t="shared" si="11"/>
        <v>0</v>
      </c>
      <c r="F127" s="43">
        <f t="shared" si="8"/>
        <v>0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</row>
    <row r="128" spans="1:35" s="2" customFormat="1" ht="10.5" customHeight="1" x14ac:dyDescent="0.2">
      <c r="A128" s="51"/>
      <c r="B128" s="11" t="s">
        <v>2</v>
      </c>
      <c r="C128" s="4">
        <f t="shared" ref="C128:E132" si="12">C136+C145+C154+C163+C172+C181</f>
        <v>335997.01</v>
      </c>
      <c r="D128" s="4">
        <f t="shared" si="12"/>
        <v>0</v>
      </c>
      <c r="E128" s="4">
        <f t="shared" si="12"/>
        <v>0</v>
      </c>
      <c r="F128" s="43">
        <f t="shared" si="8"/>
        <v>0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</row>
    <row r="129" spans="1:35" s="2" customFormat="1" ht="10.5" customHeight="1" x14ac:dyDescent="0.2">
      <c r="A129" s="51"/>
      <c r="B129" s="11" t="s">
        <v>1</v>
      </c>
      <c r="C129" s="4">
        <f t="shared" si="12"/>
        <v>0</v>
      </c>
      <c r="D129" s="4">
        <f t="shared" si="12"/>
        <v>0</v>
      </c>
      <c r="E129" s="4">
        <f t="shared" si="12"/>
        <v>0</v>
      </c>
      <c r="F129" s="43" t="e">
        <f t="shared" si="8"/>
        <v>#DIV/0!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</row>
    <row r="130" spans="1:35" s="2" customFormat="1" ht="10.5" customHeight="1" x14ac:dyDescent="0.2">
      <c r="A130" s="51"/>
      <c r="B130" s="11" t="s">
        <v>0</v>
      </c>
      <c r="C130" s="4">
        <f t="shared" si="12"/>
        <v>0</v>
      </c>
      <c r="D130" s="4">
        <f t="shared" si="12"/>
        <v>0</v>
      </c>
      <c r="E130" s="4">
        <f t="shared" si="12"/>
        <v>0</v>
      </c>
      <c r="F130" s="43" t="e">
        <f t="shared" si="8"/>
        <v>#DIV/0!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</row>
    <row r="131" spans="1:35" s="2" customFormat="1" ht="10.5" customHeight="1" x14ac:dyDescent="0.2">
      <c r="A131" s="51"/>
      <c r="B131" s="11" t="s">
        <v>111</v>
      </c>
      <c r="C131" s="4">
        <f t="shared" si="12"/>
        <v>0</v>
      </c>
      <c r="D131" s="4">
        <f t="shared" si="12"/>
        <v>0</v>
      </c>
      <c r="E131" s="4">
        <f t="shared" si="12"/>
        <v>0</v>
      </c>
      <c r="F131" s="43" t="e">
        <f t="shared" si="8"/>
        <v>#DIV/0!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</row>
    <row r="132" spans="1:35" s="2" customFormat="1" ht="10.5" customHeight="1" x14ac:dyDescent="0.2">
      <c r="A132" s="51"/>
      <c r="B132" s="11" t="s">
        <v>104</v>
      </c>
      <c r="C132" s="4">
        <f t="shared" si="12"/>
        <v>0</v>
      </c>
      <c r="D132" s="4">
        <f t="shared" si="12"/>
        <v>0</v>
      </c>
      <c r="E132" s="4">
        <f t="shared" si="12"/>
        <v>0</v>
      </c>
      <c r="F132" s="43" t="e">
        <f t="shared" si="8"/>
        <v>#DIV/0!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</row>
    <row r="133" spans="1:35" s="2" customFormat="1" ht="30.75" customHeight="1" x14ac:dyDescent="0.2">
      <c r="A133" s="51" t="s">
        <v>72</v>
      </c>
      <c r="B133" s="14" t="s">
        <v>124</v>
      </c>
      <c r="C133" s="4"/>
      <c r="D133" s="4"/>
      <c r="E133" s="4"/>
      <c r="F133" s="43" t="e">
        <f t="shared" si="8"/>
        <v>#DIV/0!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</row>
    <row r="134" spans="1:35" s="2" customFormat="1" ht="10.5" customHeight="1" x14ac:dyDescent="0.2">
      <c r="A134" s="51"/>
      <c r="B134" s="11" t="s">
        <v>4</v>
      </c>
      <c r="C134" s="4">
        <f>SUM(C135:C140)</f>
        <v>107080.70000000001</v>
      </c>
      <c r="D134" s="4">
        <f>SUM(D135:D140)</f>
        <v>0</v>
      </c>
      <c r="E134" s="4">
        <f>SUM(E135:E140)</f>
        <v>0</v>
      </c>
      <c r="F134" s="43">
        <f t="shared" si="8"/>
        <v>0</v>
      </c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</row>
    <row r="135" spans="1:35" s="2" customFormat="1" ht="10.5" customHeight="1" x14ac:dyDescent="0.2">
      <c r="A135" s="51"/>
      <c r="B135" s="11" t="s">
        <v>3</v>
      </c>
      <c r="C135" s="5">
        <v>6771.0999999999995</v>
      </c>
      <c r="D135" s="5">
        <v>0</v>
      </c>
      <c r="E135" s="5">
        <v>0</v>
      </c>
      <c r="F135" s="43">
        <f t="shared" si="8"/>
        <v>0</v>
      </c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</row>
    <row r="136" spans="1:35" s="2" customFormat="1" ht="10.5" customHeight="1" x14ac:dyDescent="0.2">
      <c r="A136" s="51"/>
      <c r="B136" s="11" t="s">
        <v>2</v>
      </c>
      <c r="C136" s="5">
        <f>99000.6+1309</f>
        <v>100309.6</v>
      </c>
      <c r="D136" s="5">
        <v>0</v>
      </c>
      <c r="E136" s="5">
        <v>0</v>
      </c>
      <c r="F136" s="43">
        <f t="shared" si="8"/>
        <v>0</v>
      </c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</row>
    <row r="137" spans="1:35" s="2" customFormat="1" ht="10.5" customHeight="1" x14ac:dyDescent="0.2">
      <c r="A137" s="51"/>
      <c r="B137" s="11" t="s">
        <v>1</v>
      </c>
      <c r="C137" s="5">
        <v>0</v>
      </c>
      <c r="D137" s="5">
        <v>0</v>
      </c>
      <c r="E137" s="5">
        <v>0</v>
      </c>
      <c r="F137" s="43" t="e">
        <f t="shared" si="8"/>
        <v>#DIV/0!</v>
      </c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</row>
    <row r="138" spans="1:35" s="2" customFormat="1" ht="10.5" customHeight="1" x14ac:dyDescent="0.2">
      <c r="A138" s="51"/>
      <c r="B138" s="11" t="s">
        <v>0</v>
      </c>
      <c r="C138" s="5">
        <v>0</v>
      </c>
      <c r="D138" s="5">
        <v>0</v>
      </c>
      <c r="E138" s="5">
        <v>0</v>
      </c>
      <c r="F138" s="43" t="e">
        <f t="shared" si="8"/>
        <v>#DIV/0!</v>
      </c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</row>
    <row r="139" spans="1:35" s="2" customFormat="1" ht="10.5" customHeight="1" x14ac:dyDescent="0.2">
      <c r="A139" s="51"/>
      <c r="B139" s="11" t="s">
        <v>111</v>
      </c>
      <c r="C139" s="5">
        <v>0</v>
      </c>
      <c r="D139" s="5">
        <v>0</v>
      </c>
      <c r="E139" s="5">
        <v>0</v>
      </c>
      <c r="F139" s="43" t="e">
        <f t="shared" si="8"/>
        <v>#DIV/0!</v>
      </c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</row>
    <row r="140" spans="1:35" s="2" customFormat="1" ht="10.5" customHeight="1" x14ac:dyDescent="0.2">
      <c r="A140" s="51"/>
      <c r="B140" s="11" t="s">
        <v>104</v>
      </c>
      <c r="C140" s="5">
        <v>0</v>
      </c>
      <c r="D140" s="5">
        <v>0</v>
      </c>
      <c r="E140" s="5">
        <v>0</v>
      </c>
      <c r="F140" s="43" t="e">
        <f t="shared" si="8"/>
        <v>#DIV/0!</v>
      </c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</row>
    <row r="141" spans="1:35" s="2" customFormat="1" ht="10.5" customHeight="1" x14ac:dyDescent="0.2">
      <c r="A141" s="51"/>
      <c r="B141" s="11" t="s">
        <v>114</v>
      </c>
      <c r="C141" s="5">
        <f>C135+C136</f>
        <v>107080.70000000001</v>
      </c>
      <c r="D141" s="5">
        <f>D135+D136</f>
        <v>0</v>
      </c>
      <c r="E141" s="5">
        <f>E135+E136</f>
        <v>0</v>
      </c>
      <c r="F141" s="43">
        <f t="shared" si="8"/>
        <v>0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</row>
    <row r="142" spans="1:35" s="2" customFormat="1" ht="29.25" customHeight="1" x14ac:dyDescent="0.2">
      <c r="A142" s="53" t="s">
        <v>71</v>
      </c>
      <c r="B142" s="14" t="s">
        <v>187</v>
      </c>
      <c r="C142" s="4"/>
      <c r="D142" s="4"/>
      <c r="E142" s="4"/>
      <c r="F142" s="43" t="e">
        <f t="shared" ref="F142:F205" si="13">E142/C142</f>
        <v>#DIV/0!</v>
      </c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</row>
    <row r="143" spans="1:35" s="2" customFormat="1" ht="10.5" customHeight="1" x14ac:dyDescent="0.2">
      <c r="A143" s="54"/>
      <c r="B143" s="11" t="s">
        <v>4</v>
      </c>
      <c r="C143" s="4">
        <f>SUM(C144:C149)</f>
        <v>45000</v>
      </c>
      <c r="D143" s="4">
        <f>SUM(D144:D149)</f>
        <v>0</v>
      </c>
      <c r="E143" s="4">
        <f>SUM(E144:E149)</f>
        <v>0</v>
      </c>
      <c r="F143" s="43">
        <f t="shared" si="13"/>
        <v>0</v>
      </c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</row>
    <row r="144" spans="1:35" s="2" customFormat="1" ht="10.5" customHeight="1" x14ac:dyDescent="0.2">
      <c r="A144" s="54"/>
      <c r="B144" s="11" t="s">
        <v>3</v>
      </c>
      <c r="C144" s="5">
        <v>0</v>
      </c>
      <c r="D144" s="5">
        <v>0</v>
      </c>
      <c r="E144" s="5">
        <v>0</v>
      </c>
      <c r="F144" s="43" t="e">
        <f t="shared" si="13"/>
        <v>#DIV/0!</v>
      </c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</row>
    <row r="145" spans="1:35" s="2" customFormat="1" ht="10.5" customHeight="1" x14ac:dyDescent="0.2">
      <c r="A145" s="54"/>
      <c r="B145" s="11" t="s">
        <v>2</v>
      </c>
      <c r="C145" s="5">
        <v>45000</v>
      </c>
      <c r="D145" s="5">
        <v>0</v>
      </c>
      <c r="E145" s="5">
        <v>0</v>
      </c>
      <c r="F145" s="43">
        <f t="shared" si="13"/>
        <v>0</v>
      </c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</row>
    <row r="146" spans="1:35" s="2" customFormat="1" ht="10.5" customHeight="1" x14ac:dyDescent="0.2">
      <c r="A146" s="54"/>
      <c r="B146" s="11" t="s">
        <v>1</v>
      </c>
      <c r="C146" s="5">
        <v>0</v>
      </c>
      <c r="D146" s="5">
        <v>0</v>
      </c>
      <c r="E146" s="5">
        <v>0</v>
      </c>
      <c r="F146" s="43" t="e">
        <f t="shared" si="13"/>
        <v>#DIV/0!</v>
      </c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</row>
    <row r="147" spans="1:35" s="2" customFormat="1" ht="10.5" customHeight="1" x14ac:dyDescent="0.2">
      <c r="A147" s="54"/>
      <c r="B147" s="11" t="s">
        <v>0</v>
      </c>
      <c r="C147" s="5">
        <v>0</v>
      </c>
      <c r="D147" s="5">
        <v>0</v>
      </c>
      <c r="E147" s="5">
        <v>0</v>
      </c>
      <c r="F147" s="43" t="e">
        <f t="shared" si="13"/>
        <v>#DIV/0!</v>
      </c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</row>
    <row r="148" spans="1:35" s="2" customFormat="1" ht="10.5" customHeight="1" x14ac:dyDescent="0.2">
      <c r="A148" s="54"/>
      <c r="B148" s="11" t="s">
        <v>111</v>
      </c>
      <c r="C148" s="5">
        <v>0</v>
      </c>
      <c r="D148" s="5">
        <v>0</v>
      </c>
      <c r="E148" s="5">
        <v>0</v>
      </c>
      <c r="F148" s="43" t="e">
        <f t="shared" si="13"/>
        <v>#DIV/0!</v>
      </c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</row>
    <row r="149" spans="1:35" s="2" customFormat="1" ht="10.5" customHeight="1" x14ac:dyDescent="0.2">
      <c r="A149" s="54"/>
      <c r="B149" s="11" t="s">
        <v>104</v>
      </c>
      <c r="C149" s="5">
        <v>0</v>
      </c>
      <c r="D149" s="5">
        <v>0</v>
      </c>
      <c r="E149" s="5">
        <v>0</v>
      </c>
      <c r="F149" s="43" t="e">
        <f t="shared" si="13"/>
        <v>#DIV/0!</v>
      </c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</row>
    <row r="150" spans="1:35" s="2" customFormat="1" ht="29.25" x14ac:dyDescent="0.2">
      <c r="A150" s="55"/>
      <c r="B150" s="11" t="s">
        <v>242</v>
      </c>
      <c r="C150" s="5"/>
      <c r="D150" s="5"/>
      <c r="E150" s="5"/>
      <c r="F150" s="43" t="e">
        <f t="shared" si="13"/>
        <v>#DIV/0!</v>
      </c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</row>
    <row r="151" spans="1:35" s="2" customFormat="1" ht="30" customHeight="1" x14ac:dyDescent="0.2">
      <c r="A151" s="51" t="s">
        <v>70</v>
      </c>
      <c r="B151" s="14" t="s">
        <v>126</v>
      </c>
      <c r="C151" s="4"/>
      <c r="D151" s="4"/>
      <c r="E151" s="4"/>
      <c r="F151" s="43" t="e">
        <f t="shared" si="13"/>
        <v>#DIV/0!</v>
      </c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</row>
    <row r="152" spans="1:35" s="2" customFormat="1" ht="10.5" customHeight="1" x14ac:dyDescent="0.2">
      <c r="A152" s="51"/>
      <c r="B152" s="11" t="s">
        <v>4</v>
      </c>
      <c r="C152" s="4">
        <f>SUM(C153:C158)</f>
        <v>99307.41</v>
      </c>
      <c r="D152" s="4">
        <f>SUM(D153:D158)</f>
        <v>0</v>
      </c>
      <c r="E152" s="4">
        <f>SUM(E153:E158)</f>
        <v>0</v>
      </c>
      <c r="F152" s="43">
        <f t="shared" si="13"/>
        <v>0</v>
      </c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</row>
    <row r="153" spans="1:35" s="2" customFormat="1" ht="10.5" customHeight="1" x14ac:dyDescent="0.2">
      <c r="A153" s="51"/>
      <c r="B153" s="11" t="s">
        <v>3</v>
      </c>
      <c r="C153" s="5">
        <v>0</v>
      </c>
      <c r="D153" s="5">
        <v>0</v>
      </c>
      <c r="E153" s="5">
        <v>0</v>
      </c>
      <c r="F153" s="43" t="e">
        <f t="shared" si="13"/>
        <v>#DIV/0!</v>
      </c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</row>
    <row r="154" spans="1:35" s="2" customFormat="1" ht="10.5" customHeight="1" x14ac:dyDescent="0.2">
      <c r="A154" s="51"/>
      <c r="B154" s="11" t="s">
        <v>2</v>
      </c>
      <c r="C154" s="5">
        <v>99307.41</v>
      </c>
      <c r="D154" s="5">
        <v>0</v>
      </c>
      <c r="E154" s="5">
        <v>0</v>
      </c>
      <c r="F154" s="43">
        <f t="shared" si="13"/>
        <v>0</v>
      </c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</row>
    <row r="155" spans="1:35" s="2" customFormat="1" ht="10.5" customHeight="1" x14ac:dyDescent="0.2">
      <c r="A155" s="51"/>
      <c r="B155" s="11" t="s">
        <v>1</v>
      </c>
      <c r="C155" s="5">
        <v>0</v>
      </c>
      <c r="D155" s="5">
        <v>0</v>
      </c>
      <c r="E155" s="5">
        <v>0</v>
      </c>
      <c r="F155" s="43" t="e">
        <f t="shared" si="13"/>
        <v>#DIV/0!</v>
      </c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</row>
    <row r="156" spans="1:35" s="2" customFormat="1" ht="10.5" customHeight="1" x14ac:dyDescent="0.2">
      <c r="A156" s="51"/>
      <c r="B156" s="11" t="s">
        <v>0</v>
      </c>
      <c r="C156" s="5">
        <v>0</v>
      </c>
      <c r="D156" s="5">
        <v>0</v>
      </c>
      <c r="E156" s="5">
        <v>0</v>
      </c>
      <c r="F156" s="43" t="e">
        <f t="shared" si="13"/>
        <v>#DIV/0!</v>
      </c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</row>
    <row r="157" spans="1:35" s="2" customFormat="1" ht="10.5" customHeight="1" x14ac:dyDescent="0.2">
      <c r="A157" s="51"/>
      <c r="B157" s="11" t="s">
        <v>111</v>
      </c>
      <c r="C157" s="5">
        <v>0</v>
      </c>
      <c r="D157" s="5">
        <v>0</v>
      </c>
      <c r="E157" s="5">
        <v>0</v>
      </c>
      <c r="F157" s="43" t="e">
        <f t="shared" si="13"/>
        <v>#DIV/0!</v>
      </c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</row>
    <row r="158" spans="1:35" s="2" customFormat="1" ht="10.5" customHeight="1" x14ac:dyDescent="0.2">
      <c r="A158" s="51"/>
      <c r="B158" s="11" t="s">
        <v>104</v>
      </c>
      <c r="C158" s="5">
        <v>0</v>
      </c>
      <c r="D158" s="5">
        <v>0</v>
      </c>
      <c r="E158" s="5">
        <v>0</v>
      </c>
      <c r="F158" s="43" t="e">
        <f t="shared" si="13"/>
        <v>#DIV/0!</v>
      </c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</row>
    <row r="159" spans="1:35" s="2" customFormat="1" ht="10.5" customHeight="1" x14ac:dyDescent="0.2">
      <c r="A159" s="51"/>
      <c r="B159" s="11" t="s">
        <v>113</v>
      </c>
      <c r="C159" s="5">
        <f>C154</f>
        <v>99307.41</v>
      </c>
      <c r="D159" s="5">
        <f>D154</f>
        <v>0</v>
      </c>
      <c r="E159" s="5">
        <f>E154</f>
        <v>0</v>
      </c>
      <c r="F159" s="43">
        <f t="shared" si="13"/>
        <v>0</v>
      </c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</row>
    <row r="160" spans="1:35" s="2" customFormat="1" ht="31.5" customHeight="1" x14ac:dyDescent="0.2">
      <c r="A160" s="51" t="s">
        <v>69</v>
      </c>
      <c r="B160" s="14" t="s">
        <v>127</v>
      </c>
      <c r="C160" s="4"/>
      <c r="D160" s="4"/>
      <c r="E160" s="4"/>
      <c r="F160" s="43" t="e">
        <f t="shared" si="13"/>
        <v>#DIV/0!</v>
      </c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</row>
    <row r="161" spans="1:35" s="2" customFormat="1" ht="9.75" customHeight="1" x14ac:dyDescent="0.2">
      <c r="A161" s="51"/>
      <c r="B161" s="11" t="s">
        <v>4</v>
      </c>
      <c r="C161" s="4">
        <f>SUM(C162:C167)</f>
        <v>85000</v>
      </c>
      <c r="D161" s="4">
        <f>SUM(D162:D167)</f>
        <v>0</v>
      </c>
      <c r="E161" s="4">
        <f>SUM(E162:E167)</f>
        <v>0</v>
      </c>
      <c r="F161" s="43">
        <f t="shared" si="13"/>
        <v>0</v>
      </c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</row>
    <row r="162" spans="1:35" s="2" customFormat="1" ht="9.75" customHeight="1" x14ac:dyDescent="0.2">
      <c r="A162" s="51"/>
      <c r="B162" s="11" t="s">
        <v>3</v>
      </c>
      <c r="C162" s="5">
        <v>0</v>
      </c>
      <c r="D162" s="5">
        <v>0</v>
      </c>
      <c r="E162" s="5">
        <v>0</v>
      </c>
      <c r="F162" s="43" t="e">
        <f t="shared" si="13"/>
        <v>#DIV/0!</v>
      </c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</row>
    <row r="163" spans="1:35" s="2" customFormat="1" ht="9.75" customHeight="1" x14ac:dyDescent="0.2">
      <c r="A163" s="51"/>
      <c r="B163" s="11" t="s">
        <v>2</v>
      </c>
      <c r="C163" s="5">
        <v>85000</v>
      </c>
      <c r="D163" s="5">
        <v>0</v>
      </c>
      <c r="E163" s="5">
        <v>0</v>
      </c>
      <c r="F163" s="43">
        <f t="shared" si="13"/>
        <v>0</v>
      </c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</row>
    <row r="164" spans="1:35" s="2" customFormat="1" ht="9.75" customHeight="1" x14ac:dyDescent="0.2">
      <c r="A164" s="51"/>
      <c r="B164" s="11" t="s">
        <v>1</v>
      </c>
      <c r="C164" s="5">
        <v>0</v>
      </c>
      <c r="D164" s="5">
        <v>0</v>
      </c>
      <c r="E164" s="5">
        <v>0</v>
      </c>
      <c r="F164" s="43" t="e">
        <f t="shared" si="13"/>
        <v>#DIV/0!</v>
      </c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</row>
    <row r="165" spans="1:35" s="2" customFormat="1" ht="9.75" customHeight="1" x14ac:dyDescent="0.2">
      <c r="A165" s="51"/>
      <c r="B165" s="11" t="s">
        <v>0</v>
      </c>
      <c r="C165" s="5">
        <v>0</v>
      </c>
      <c r="D165" s="5">
        <v>0</v>
      </c>
      <c r="E165" s="5">
        <v>0</v>
      </c>
      <c r="F165" s="43" t="e">
        <f t="shared" si="13"/>
        <v>#DIV/0!</v>
      </c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</row>
    <row r="166" spans="1:35" s="2" customFormat="1" ht="9.75" customHeight="1" x14ac:dyDescent="0.2">
      <c r="A166" s="51"/>
      <c r="B166" s="11" t="s">
        <v>111</v>
      </c>
      <c r="C166" s="5">
        <v>0</v>
      </c>
      <c r="D166" s="5">
        <v>0</v>
      </c>
      <c r="E166" s="5">
        <v>0</v>
      </c>
      <c r="F166" s="43" t="e">
        <f t="shared" si="13"/>
        <v>#DIV/0!</v>
      </c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</row>
    <row r="167" spans="1:35" s="2" customFormat="1" ht="9.75" customHeight="1" x14ac:dyDescent="0.2">
      <c r="A167" s="51"/>
      <c r="B167" s="11" t="s">
        <v>104</v>
      </c>
      <c r="C167" s="5">
        <v>0</v>
      </c>
      <c r="D167" s="5">
        <v>0</v>
      </c>
      <c r="E167" s="5">
        <v>0</v>
      </c>
      <c r="F167" s="43" t="e">
        <f t="shared" si="13"/>
        <v>#DIV/0!</v>
      </c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</row>
    <row r="168" spans="1:35" s="2" customFormat="1" ht="10.5" customHeight="1" x14ac:dyDescent="0.2">
      <c r="A168" s="51"/>
      <c r="B168" s="11" t="s">
        <v>113</v>
      </c>
      <c r="C168" s="5">
        <f>C163</f>
        <v>85000</v>
      </c>
      <c r="D168" s="5">
        <f>D163</f>
        <v>0</v>
      </c>
      <c r="E168" s="5">
        <f>E163</f>
        <v>0</v>
      </c>
      <c r="F168" s="43">
        <f t="shared" si="13"/>
        <v>0</v>
      </c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</row>
    <row r="169" spans="1:35" s="2" customFormat="1" ht="44.25" customHeight="1" x14ac:dyDescent="0.2">
      <c r="A169" s="51" t="s">
        <v>68</v>
      </c>
      <c r="B169" s="14" t="s">
        <v>128</v>
      </c>
      <c r="C169" s="4"/>
      <c r="D169" s="4"/>
      <c r="E169" s="4"/>
      <c r="F169" s="43" t="e">
        <f t="shared" si="13"/>
        <v>#DIV/0!</v>
      </c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</row>
    <row r="170" spans="1:35" s="2" customFormat="1" ht="10.5" customHeight="1" x14ac:dyDescent="0.2">
      <c r="A170" s="51"/>
      <c r="B170" s="11" t="s">
        <v>4</v>
      </c>
      <c r="C170" s="4">
        <f>SUM(C171:C176)</f>
        <v>5000</v>
      </c>
      <c r="D170" s="4">
        <f>SUM(D171:D176)</f>
        <v>0</v>
      </c>
      <c r="E170" s="4">
        <f>SUM(E171:E176)</f>
        <v>0</v>
      </c>
      <c r="F170" s="43">
        <f t="shared" si="13"/>
        <v>0</v>
      </c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</row>
    <row r="171" spans="1:35" s="2" customFormat="1" ht="10.5" customHeight="1" x14ac:dyDescent="0.2">
      <c r="A171" s="51"/>
      <c r="B171" s="11" t="s">
        <v>3</v>
      </c>
      <c r="C171" s="5">
        <v>0</v>
      </c>
      <c r="D171" s="5">
        <v>0</v>
      </c>
      <c r="E171" s="5">
        <v>0</v>
      </c>
      <c r="F171" s="43" t="e">
        <f t="shared" si="13"/>
        <v>#DIV/0!</v>
      </c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</row>
    <row r="172" spans="1:35" s="2" customFormat="1" ht="10.5" customHeight="1" x14ac:dyDescent="0.2">
      <c r="A172" s="51"/>
      <c r="B172" s="11" t="s">
        <v>2</v>
      </c>
      <c r="C172" s="5">
        <v>5000</v>
      </c>
      <c r="D172" s="5">
        <v>0</v>
      </c>
      <c r="E172" s="5">
        <v>0</v>
      </c>
      <c r="F172" s="43">
        <f t="shared" si="13"/>
        <v>0</v>
      </c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</row>
    <row r="173" spans="1:35" s="2" customFormat="1" ht="10.5" customHeight="1" x14ac:dyDescent="0.2">
      <c r="A173" s="51"/>
      <c r="B173" s="11" t="s">
        <v>1</v>
      </c>
      <c r="C173" s="5">
        <v>0</v>
      </c>
      <c r="D173" s="5">
        <v>0</v>
      </c>
      <c r="E173" s="5">
        <v>0</v>
      </c>
      <c r="F173" s="43" t="e">
        <f t="shared" si="13"/>
        <v>#DIV/0!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</row>
    <row r="174" spans="1:35" s="2" customFormat="1" ht="10.5" customHeight="1" x14ac:dyDescent="0.2">
      <c r="A174" s="51"/>
      <c r="B174" s="11" t="s">
        <v>0</v>
      </c>
      <c r="C174" s="5">
        <v>0</v>
      </c>
      <c r="D174" s="5">
        <v>0</v>
      </c>
      <c r="E174" s="5">
        <v>0</v>
      </c>
      <c r="F174" s="43" t="e">
        <f t="shared" si="13"/>
        <v>#DIV/0!</v>
      </c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</row>
    <row r="175" spans="1:35" s="2" customFormat="1" ht="10.5" customHeight="1" x14ac:dyDescent="0.2">
      <c r="A175" s="51"/>
      <c r="B175" s="11" t="s">
        <v>111</v>
      </c>
      <c r="C175" s="5">
        <v>0</v>
      </c>
      <c r="D175" s="5">
        <v>0</v>
      </c>
      <c r="E175" s="5">
        <v>0</v>
      </c>
      <c r="F175" s="43" t="e">
        <f t="shared" si="13"/>
        <v>#DIV/0!</v>
      </c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</row>
    <row r="176" spans="1:35" s="2" customFormat="1" ht="10.5" customHeight="1" x14ac:dyDescent="0.2">
      <c r="A176" s="51"/>
      <c r="B176" s="11" t="s">
        <v>104</v>
      </c>
      <c r="C176" s="5">
        <v>0</v>
      </c>
      <c r="D176" s="5">
        <v>0</v>
      </c>
      <c r="E176" s="5">
        <v>0</v>
      </c>
      <c r="F176" s="43" t="e">
        <f t="shared" si="13"/>
        <v>#DIV/0!</v>
      </c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</row>
    <row r="177" spans="1:35" s="2" customFormat="1" ht="10.5" customHeight="1" x14ac:dyDescent="0.2">
      <c r="A177" s="51"/>
      <c r="B177" s="11" t="s">
        <v>113</v>
      </c>
      <c r="C177" s="5">
        <f>C172</f>
        <v>5000</v>
      </c>
      <c r="D177" s="5">
        <f>D172</f>
        <v>0</v>
      </c>
      <c r="E177" s="5">
        <f>E172</f>
        <v>0</v>
      </c>
      <c r="F177" s="43">
        <f t="shared" si="13"/>
        <v>0</v>
      </c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</row>
    <row r="178" spans="1:35" s="2" customFormat="1" ht="19.5" customHeight="1" x14ac:dyDescent="0.2">
      <c r="A178" s="51" t="s">
        <v>67</v>
      </c>
      <c r="B178" s="14" t="s">
        <v>129</v>
      </c>
      <c r="C178" s="5"/>
      <c r="D178" s="5"/>
      <c r="E178" s="5"/>
      <c r="F178" s="43" t="e">
        <f t="shared" si="13"/>
        <v>#DIV/0!</v>
      </c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</row>
    <row r="179" spans="1:35" s="2" customFormat="1" ht="9.75" customHeight="1" x14ac:dyDescent="0.2">
      <c r="A179" s="51"/>
      <c r="B179" s="11" t="s">
        <v>4</v>
      </c>
      <c r="C179" s="4">
        <f>SUM(C180:C185)</f>
        <v>1380</v>
      </c>
      <c r="D179" s="4">
        <f>SUM(D180:D185)</f>
        <v>0</v>
      </c>
      <c r="E179" s="4">
        <f>SUM(E180:E185)</f>
        <v>0</v>
      </c>
      <c r="F179" s="43">
        <f t="shared" si="13"/>
        <v>0</v>
      </c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</row>
    <row r="180" spans="1:35" s="2" customFormat="1" ht="9.75" customHeight="1" x14ac:dyDescent="0.2">
      <c r="A180" s="51"/>
      <c r="B180" s="11" t="s">
        <v>3</v>
      </c>
      <c r="C180" s="5">
        <v>0</v>
      </c>
      <c r="D180" s="5">
        <v>0</v>
      </c>
      <c r="E180" s="5">
        <v>0</v>
      </c>
      <c r="F180" s="43" t="e">
        <f t="shared" si="13"/>
        <v>#DIV/0!</v>
      </c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</row>
    <row r="181" spans="1:35" s="2" customFormat="1" ht="9.75" customHeight="1" x14ac:dyDescent="0.2">
      <c r="A181" s="51"/>
      <c r="B181" s="11" t="s">
        <v>2</v>
      </c>
      <c r="C181" s="5">
        <v>1380</v>
      </c>
      <c r="D181" s="5">
        <v>0</v>
      </c>
      <c r="E181" s="5">
        <v>0</v>
      </c>
      <c r="F181" s="43">
        <f t="shared" si="13"/>
        <v>0</v>
      </c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</row>
    <row r="182" spans="1:35" s="2" customFormat="1" ht="9.75" customHeight="1" x14ac:dyDescent="0.2">
      <c r="A182" s="51"/>
      <c r="B182" s="11" t="s">
        <v>1</v>
      </c>
      <c r="C182" s="5">
        <v>0</v>
      </c>
      <c r="D182" s="5">
        <v>0</v>
      </c>
      <c r="E182" s="5">
        <v>0</v>
      </c>
      <c r="F182" s="43" t="e">
        <f t="shared" si="13"/>
        <v>#DIV/0!</v>
      </c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</row>
    <row r="183" spans="1:35" s="2" customFormat="1" ht="9.75" customHeight="1" x14ac:dyDescent="0.2">
      <c r="A183" s="51"/>
      <c r="B183" s="11" t="s">
        <v>0</v>
      </c>
      <c r="C183" s="5">
        <v>0</v>
      </c>
      <c r="D183" s="5">
        <v>0</v>
      </c>
      <c r="E183" s="5">
        <v>0</v>
      </c>
      <c r="F183" s="43" t="e">
        <f t="shared" si="13"/>
        <v>#DIV/0!</v>
      </c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</row>
    <row r="184" spans="1:35" s="2" customFormat="1" ht="9.75" customHeight="1" x14ac:dyDescent="0.2">
      <c r="A184" s="51"/>
      <c r="B184" s="11" t="s">
        <v>111</v>
      </c>
      <c r="C184" s="5">
        <v>0</v>
      </c>
      <c r="D184" s="5">
        <v>0</v>
      </c>
      <c r="E184" s="5">
        <v>0</v>
      </c>
      <c r="F184" s="43" t="e">
        <f t="shared" si="13"/>
        <v>#DIV/0!</v>
      </c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</row>
    <row r="185" spans="1:35" s="2" customFormat="1" ht="9.75" customHeight="1" x14ac:dyDescent="0.2">
      <c r="A185" s="51"/>
      <c r="B185" s="11" t="s">
        <v>104</v>
      </c>
      <c r="C185" s="5">
        <v>0</v>
      </c>
      <c r="D185" s="5">
        <v>0</v>
      </c>
      <c r="E185" s="5">
        <v>0</v>
      </c>
      <c r="F185" s="43" t="e">
        <f t="shared" si="13"/>
        <v>#DIV/0!</v>
      </c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</row>
    <row r="186" spans="1:35" s="2" customFormat="1" ht="31.5" customHeight="1" x14ac:dyDescent="0.2">
      <c r="A186" s="51"/>
      <c r="B186" s="11" t="s">
        <v>241</v>
      </c>
      <c r="C186" s="5"/>
      <c r="D186" s="5"/>
      <c r="E186" s="5"/>
      <c r="F186" s="43" t="e">
        <f t="shared" si="13"/>
        <v>#DIV/0!</v>
      </c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</row>
    <row r="187" spans="1:35" s="2" customFormat="1" ht="9.75" customHeight="1" x14ac:dyDescent="0.2">
      <c r="A187" s="51" t="s">
        <v>63</v>
      </c>
      <c r="B187" s="14" t="s">
        <v>179</v>
      </c>
      <c r="C187" s="4"/>
      <c r="D187" s="4"/>
      <c r="E187" s="4"/>
      <c r="F187" s="43" t="e">
        <f t="shared" si="13"/>
        <v>#DIV/0!</v>
      </c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</row>
    <row r="188" spans="1:35" s="2" customFormat="1" ht="9.75" customHeight="1" x14ac:dyDescent="0.2">
      <c r="A188" s="51"/>
      <c r="B188" s="11" t="s">
        <v>4</v>
      </c>
      <c r="C188" s="4">
        <f>SUM(C189:C194)</f>
        <v>1000</v>
      </c>
      <c r="D188" s="4">
        <f>SUM(D189:D194)</f>
        <v>0</v>
      </c>
      <c r="E188" s="4">
        <f>SUM(E189:E194)</f>
        <v>0</v>
      </c>
      <c r="F188" s="43">
        <f t="shared" si="13"/>
        <v>0</v>
      </c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</row>
    <row r="189" spans="1:35" s="2" customFormat="1" ht="9.75" customHeight="1" x14ac:dyDescent="0.2">
      <c r="A189" s="51"/>
      <c r="B189" s="11" t="s">
        <v>3</v>
      </c>
      <c r="C189" s="5">
        <f>C197</f>
        <v>0</v>
      </c>
      <c r="D189" s="5">
        <f t="shared" ref="D189:E189" si="14">D197</f>
        <v>0</v>
      </c>
      <c r="E189" s="5">
        <f t="shared" si="14"/>
        <v>0</v>
      </c>
      <c r="F189" s="43" t="e">
        <f t="shared" si="13"/>
        <v>#DIV/0!</v>
      </c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</row>
    <row r="190" spans="1:35" s="2" customFormat="1" ht="9.75" customHeight="1" x14ac:dyDescent="0.2">
      <c r="A190" s="51"/>
      <c r="B190" s="11" t="s">
        <v>2</v>
      </c>
      <c r="C190" s="5">
        <f t="shared" ref="C190:E194" si="15">C198</f>
        <v>1000</v>
      </c>
      <c r="D190" s="5">
        <f t="shared" si="15"/>
        <v>0</v>
      </c>
      <c r="E190" s="5">
        <f t="shared" si="15"/>
        <v>0</v>
      </c>
      <c r="F190" s="43">
        <f t="shared" si="13"/>
        <v>0</v>
      </c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</row>
    <row r="191" spans="1:35" s="2" customFormat="1" ht="9.75" customHeight="1" x14ac:dyDescent="0.2">
      <c r="A191" s="51"/>
      <c r="B191" s="11" t="s">
        <v>1</v>
      </c>
      <c r="C191" s="5">
        <f t="shared" si="15"/>
        <v>0</v>
      </c>
      <c r="D191" s="5">
        <f t="shared" si="15"/>
        <v>0</v>
      </c>
      <c r="E191" s="5">
        <f t="shared" si="15"/>
        <v>0</v>
      </c>
      <c r="F191" s="43" t="e">
        <f t="shared" si="13"/>
        <v>#DIV/0!</v>
      </c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</row>
    <row r="192" spans="1:35" s="2" customFormat="1" ht="9.75" customHeight="1" x14ac:dyDescent="0.2">
      <c r="A192" s="51"/>
      <c r="B192" s="11" t="s">
        <v>0</v>
      </c>
      <c r="C192" s="5">
        <f t="shared" si="15"/>
        <v>0</v>
      </c>
      <c r="D192" s="5">
        <f t="shared" si="15"/>
        <v>0</v>
      </c>
      <c r="E192" s="5">
        <f t="shared" si="15"/>
        <v>0</v>
      </c>
      <c r="F192" s="43" t="e">
        <f t="shared" si="13"/>
        <v>#DIV/0!</v>
      </c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</row>
    <row r="193" spans="1:35" s="2" customFormat="1" ht="9.75" customHeight="1" x14ac:dyDescent="0.2">
      <c r="A193" s="51"/>
      <c r="B193" s="11" t="s">
        <v>111</v>
      </c>
      <c r="C193" s="5">
        <f t="shared" si="15"/>
        <v>0</v>
      </c>
      <c r="D193" s="5">
        <f t="shared" si="15"/>
        <v>0</v>
      </c>
      <c r="E193" s="5">
        <f t="shared" si="15"/>
        <v>0</v>
      </c>
      <c r="F193" s="43" t="e">
        <f t="shared" si="13"/>
        <v>#DIV/0!</v>
      </c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</row>
    <row r="194" spans="1:35" s="2" customFormat="1" ht="9.75" customHeight="1" x14ac:dyDescent="0.2">
      <c r="A194" s="51"/>
      <c r="B194" s="11" t="s">
        <v>104</v>
      </c>
      <c r="C194" s="5">
        <f t="shared" si="15"/>
        <v>0</v>
      </c>
      <c r="D194" s="5">
        <f t="shared" si="15"/>
        <v>0</v>
      </c>
      <c r="E194" s="5">
        <f t="shared" si="15"/>
        <v>0</v>
      </c>
      <c r="F194" s="43" t="e">
        <f t="shared" si="13"/>
        <v>#DIV/0!</v>
      </c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</row>
    <row r="195" spans="1:35" s="2" customFormat="1" ht="40.5" customHeight="1" x14ac:dyDescent="0.2">
      <c r="A195" s="51" t="s">
        <v>62</v>
      </c>
      <c r="B195" s="14" t="s">
        <v>123</v>
      </c>
      <c r="C195" s="4"/>
      <c r="D195" s="4"/>
      <c r="E195" s="4"/>
      <c r="F195" s="43" t="e">
        <f t="shared" si="13"/>
        <v>#DIV/0!</v>
      </c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</row>
    <row r="196" spans="1:35" s="2" customFormat="1" ht="9" customHeight="1" x14ac:dyDescent="0.2">
      <c r="A196" s="51"/>
      <c r="B196" s="11" t="s">
        <v>4</v>
      </c>
      <c r="C196" s="4">
        <f>SUM(C197:C202)</f>
        <v>1000</v>
      </c>
      <c r="D196" s="4">
        <f>SUM(D197:D202)</f>
        <v>0</v>
      </c>
      <c r="E196" s="4">
        <f>SUM(E197:E202)</f>
        <v>0</v>
      </c>
      <c r="F196" s="43">
        <f t="shared" si="13"/>
        <v>0</v>
      </c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</row>
    <row r="197" spans="1:35" s="2" customFormat="1" ht="9" customHeight="1" x14ac:dyDescent="0.2">
      <c r="A197" s="51"/>
      <c r="B197" s="11" t="s">
        <v>3</v>
      </c>
      <c r="C197" s="3">
        <v>0</v>
      </c>
      <c r="D197" s="3">
        <v>0</v>
      </c>
      <c r="E197" s="3">
        <v>0</v>
      </c>
      <c r="F197" s="43" t="e">
        <f t="shared" si="13"/>
        <v>#DIV/0!</v>
      </c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</row>
    <row r="198" spans="1:35" s="2" customFormat="1" ht="9" customHeight="1" x14ac:dyDescent="0.2">
      <c r="A198" s="51"/>
      <c r="B198" s="11" t="s">
        <v>2</v>
      </c>
      <c r="C198" s="5">
        <v>1000</v>
      </c>
      <c r="D198" s="5">
        <v>0</v>
      </c>
      <c r="E198" s="5">
        <v>0</v>
      </c>
      <c r="F198" s="43">
        <f t="shared" si="13"/>
        <v>0</v>
      </c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</row>
    <row r="199" spans="1:35" s="2" customFormat="1" ht="9" customHeight="1" x14ac:dyDescent="0.2">
      <c r="A199" s="51"/>
      <c r="B199" s="11" t="s">
        <v>1</v>
      </c>
      <c r="C199" s="5">
        <v>0</v>
      </c>
      <c r="D199" s="5">
        <v>0</v>
      </c>
      <c r="E199" s="5">
        <v>0</v>
      </c>
      <c r="F199" s="43" t="e">
        <f t="shared" si="13"/>
        <v>#DIV/0!</v>
      </c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</row>
    <row r="200" spans="1:35" s="2" customFormat="1" ht="9" customHeight="1" x14ac:dyDescent="0.2">
      <c r="A200" s="51"/>
      <c r="B200" s="11" t="s">
        <v>0</v>
      </c>
      <c r="C200" s="5">
        <v>0</v>
      </c>
      <c r="D200" s="5">
        <v>0</v>
      </c>
      <c r="E200" s="5">
        <v>0</v>
      </c>
      <c r="F200" s="43" t="e">
        <f t="shared" si="13"/>
        <v>#DIV/0!</v>
      </c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</row>
    <row r="201" spans="1:35" s="2" customFormat="1" ht="9" customHeight="1" x14ac:dyDescent="0.2">
      <c r="A201" s="51"/>
      <c r="B201" s="11" t="s">
        <v>111</v>
      </c>
      <c r="C201" s="5">
        <v>0</v>
      </c>
      <c r="D201" s="5">
        <v>0</v>
      </c>
      <c r="E201" s="5">
        <v>0</v>
      </c>
      <c r="F201" s="43" t="e">
        <f t="shared" si="13"/>
        <v>#DIV/0!</v>
      </c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</row>
    <row r="202" spans="1:35" s="2" customFormat="1" ht="9" customHeight="1" x14ac:dyDescent="0.2">
      <c r="A202" s="51"/>
      <c r="B202" s="11" t="s">
        <v>104</v>
      </c>
      <c r="C202" s="5">
        <v>0</v>
      </c>
      <c r="D202" s="5">
        <v>0</v>
      </c>
      <c r="E202" s="5">
        <v>0</v>
      </c>
      <c r="F202" s="43" t="e">
        <f t="shared" si="13"/>
        <v>#DIV/0!</v>
      </c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</row>
    <row r="203" spans="1:35" s="2" customFormat="1" ht="9" customHeight="1" x14ac:dyDescent="0.2">
      <c r="A203" s="51"/>
      <c r="B203" s="11" t="s">
        <v>114</v>
      </c>
      <c r="C203" s="5">
        <f>C197+C198</f>
        <v>1000</v>
      </c>
      <c r="D203" s="5">
        <f>D197+D198</f>
        <v>0</v>
      </c>
      <c r="E203" s="5">
        <f>E197+E198</f>
        <v>0</v>
      </c>
      <c r="F203" s="43">
        <f t="shared" si="13"/>
        <v>0</v>
      </c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</row>
    <row r="204" spans="1:35" s="2" customFormat="1" ht="21.75" customHeight="1" x14ac:dyDescent="0.2">
      <c r="A204" s="51" t="s">
        <v>59</v>
      </c>
      <c r="B204" s="14" t="s">
        <v>178</v>
      </c>
      <c r="C204" s="4"/>
      <c r="D204" s="4"/>
      <c r="E204" s="4"/>
      <c r="F204" s="43" t="e">
        <f t="shared" si="13"/>
        <v>#DIV/0!</v>
      </c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</row>
    <row r="205" spans="1:35" s="2" customFormat="1" ht="9" customHeight="1" x14ac:dyDescent="0.2">
      <c r="A205" s="51"/>
      <c r="B205" s="11" t="s">
        <v>4</v>
      </c>
      <c r="C205" s="4">
        <f>SUM(C206:C211)</f>
        <v>30608</v>
      </c>
      <c r="D205" s="4">
        <f>SUM(D206:D211)</f>
        <v>851.4</v>
      </c>
      <c r="E205" s="4">
        <f>SUM(E206:E211)</f>
        <v>851.4</v>
      </c>
      <c r="F205" s="43">
        <f t="shared" si="13"/>
        <v>2.7816257187663354E-2</v>
      </c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</row>
    <row r="206" spans="1:35" s="2" customFormat="1" ht="9" customHeight="1" x14ac:dyDescent="0.2">
      <c r="A206" s="51"/>
      <c r="B206" s="11" t="s">
        <v>3</v>
      </c>
      <c r="C206" s="5">
        <v>0</v>
      </c>
      <c r="D206" s="5">
        <v>0</v>
      </c>
      <c r="E206" s="5">
        <v>0</v>
      </c>
      <c r="F206" s="43" t="e">
        <f t="shared" ref="F206:F269" si="16">E206/C206</f>
        <v>#DIV/0!</v>
      </c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</row>
    <row r="207" spans="1:35" s="2" customFormat="1" ht="9" customHeight="1" x14ac:dyDescent="0.2">
      <c r="A207" s="51"/>
      <c r="B207" s="11" t="s">
        <v>2</v>
      </c>
      <c r="C207" s="5">
        <v>30608</v>
      </c>
      <c r="D207" s="5">
        <v>851.4</v>
      </c>
      <c r="E207" s="5">
        <v>851.4</v>
      </c>
      <c r="F207" s="43">
        <f t="shared" si="16"/>
        <v>2.7816257187663354E-2</v>
      </c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</row>
    <row r="208" spans="1:35" s="2" customFormat="1" ht="9" customHeight="1" x14ac:dyDescent="0.2">
      <c r="A208" s="51"/>
      <c r="B208" s="11" t="s">
        <v>1</v>
      </c>
      <c r="C208" s="5">
        <v>0</v>
      </c>
      <c r="D208" s="5">
        <v>0</v>
      </c>
      <c r="E208" s="5">
        <v>0</v>
      </c>
      <c r="F208" s="43" t="e">
        <f t="shared" si="16"/>
        <v>#DIV/0!</v>
      </c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</row>
    <row r="209" spans="1:35" s="2" customFormat="1" ht="9" customHeight="1" x14ac:dyDescent="0.2">
      <c r="A209" s="51"/>
      <c r="B209" s="11" t="s">
        <v>0</v>
      </c>
      <c r="C209" s="5">
        <v>0</v>
      </c>
      <c r="D209" s="5">
        <v>0</v>
      </c>
      <c r="E209" s="5">
        <v>0</v>
      </c>
      <c r="F209" s="43" t="e">
        <f t="shared" si="16"/>
        <v>#DIV/0!</v>
      </c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</row>
    <row r="210" spans="1:35" s="2" customFormat="1" ht="9" customHeight="1" x14ac:dyDescent="0.2">
      <c r="A210" s="51"/>
      <c r="B210" s="11" t="s">
        <v>111</v>
      </c>
      <c r="C210" s="5">
        <v>0</v>
      </c>
      <c r="D210" s="5">
        <v>0</v>
      </c>
      <c r="E210" s="5">
        <v>0</v>
      </c>
      <c r="F210" s="43" t="e">
        <f t="shared" si="16"/>
        <v>#DIV/0!</v>
      </c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</row>
    <row r="211" spans="1:35" s="2" customFormat="1" ht="9" customHeight="1" x14ac:dyDescent="0.2">
      <c r="A211" s="51"/>
      <c r="B211" s="11" t="s">
        <v>104</v>
      </c>
      <c r="C211" s="5">
        <v>0</v>
      </c>
      <c r="D211" s="5">
        <v>0</v>
      </c>
      <c r="E211" s="5">
        <v>0</v>
      </c>
      <c r="F211" s="43" t="e">
        <f t="shared" si="16"/>
        <v>#DIV/0!</v>
      </c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</row>
    <row r="212" spans="1:35" s="2" customFormat="1" ht="19.5" x14ac:dyDescent="0.2">
      <c r="A212" s="51" t="s">
        <v>215</v>
      </c>
      <c r="B212" s="14" t="s">
        <v>217</v>
      </c>
      <c r="C212" s="4"/>
      <c r="D212" s="4"/>
      <c r="E212" s="4"/>
      <c r="F212" s="43" t="e">
        <f t="shared" si="16"/>
        <v>#DIV/0!</v>
      </c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</row>
    <row r="213" spans="1:35" s="2" customFormat="1" ht="9" customHeight="1" x14ac:dyDescent="0.2">
      <c r="A213" s="51"/>
      <c r="B213" s="11" t="s">
        <v>4</v>
      </c>
      <c r="C213" s="4">
        <f t="shared" ref="C213:E213" si="17">SUM(C214:C219)</f>
        <v>170094.4</v>
      </c>
      <c r="D213" s="4">
        <f t="shared" si="17"/>
        <v>0</v>
      </c>
      <c r="E213" s="4">
        <f t="shared" si="17"/>
        <v>0</v>
      </c>
      <c r="F213" s="43">
        <f t="shared" si="16"/>
        <v>0</v>
      </c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</row>
    <row r="214" spans="1:35" s="2" customFormat="1" ht="9" customHeight="1" x14ac:dyDescent="0.2">
      <c r="A214" s="51"/>
      <c r="B214" s="11" t="s">
        <v>3</v>
      </c>
      <c r="C214" s="5">
        <f>C222</f>
        <v>132094.39999999999</v>
      </c>
      <c r="D214" s="5">
        <f t="shared" ref="D214:E214" si="18">D222</f>
        <v>0</v>
      </c>
      <c r="E214" s="5">
        <f t="shared" si="18"/>
        <v>0</v>
      </c>
      <c r="F214" s="43">
        <f t="shared" si="16"/>
        <v>0</v>
      </c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</row>
    <row r="215" spans="1:35" s="2" customFormat="1" ht="9" customHeight="1" x14ac:dyDescent="0.2">
      <c r="A215" s="51"/>
      <c r="B215" s="11" t="s">
        <v>2</v>
      </c>
      <c r="C215" s="5">
        <f t="shared" ref="C215:E219" si="19">C223</f>
        <v>38000</v>
      </c>
      <c r="D215" s="5">
        <f t="shared" si="19"/>
        <v>0</v>
      </c>
      <c r="E215" s="5">
        <f t="shared" si="19"/>
        <v>0</v>
      </c>
      <c r="F215" s="43">
        <f t="shared" si="16"/>
        <v>0</v>
      </c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</row>
    <row r="216" spans="1:35" s="2" customFormat="1" ht="9" customHeight="1" x14ac:dyDescent="0.2">
      <c r="A216" s="51"/>
      <c r="B216" s="11" t="s">
        <v>1</v>
      </c>
      <c r="C216" s="5">
        <f t="shared" si="19"/>
        <v>0</v>
      </c>
      <c r="D216" s="5">
        <f t="shared" si="19"/>
        <v>0</v>
      </c>
      <c r="E216" s="5">
        <f t="shared" si="19"/>
        <v>0</v>
      </c>
      <c r="F216" s="43" t="e">
        <f t="shared" si="16"/>
        <v>#DIV/0!</v>
      </c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</row>
    <row r="217" spans="1:35" s="2" customFormat="1" ht="9" customHeight="1" x14ac:dyDescent="0.2">
      <c r="A217" s="51"/>
      <c r="B217" s="11" t="s">
        <v>0</v>
      </c>
      <c r="C217" s="5">
        <f t="shared" si="19"/>
        <v>0</v>
      </c>
      <c r="D217" s="5">
        <f t="shared" si="19"/>
        <v>0</v>
      </c>
      <c r="E217" s="5">
        <f t="shared" si="19"/>
        <v>0</v>
      </c>
      <c r="F217" s="43" t="e">
        <f t="shared" si="16"/>
        <v>#DIV/0!</v>
      </c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</row>
    <row r="218" spans="1:35" s="2" customFormat="1" ht="9" customHeight="1" x14ac:dyDescent="0.2">
      <c r="A218" s="51"/>
      <c r="B218" s="11" t="s">
        <v>111</v>
      </c>
      <c r="C218" s="5">
        <f t="shared" si="19"/>
        <v>0</v>
      </c>
      <c r="D218" s="5">
        <f t="shared" si="19"/>
        <v>0</v>
      </c>
      <c r="E218" s="5">
        <f t="shared" si="19"/>
        <v>0</v>
      </c>
      <c r="F218" s="43" t="e">
        <f t="shared" si="16"/>
        <v>#DIV/0!</v>
      </c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</row>
    <row r="219" spans="1:35" s="2" customFormat="1" ht="9" customHeight="1" x14ac:dyDescent="0.2">
      <c r="A219" s="51"/>
      <c r="B219" s="11" t="s">
        <v>104</v>
      </c>
      <c r="C219" s="5">
        <f t="shared" si="19"/>
        <v>0</v>
      </c>
      <c r="D219" s="5">
        <f t="shared" si="19"/>
        <v>0</v>
      </c>
      <c r="E219" s="5">
        <f t="shared" si="19"/>
        <v>0</v>
      </c>
      <c r="F219" s="43" t="e">
        <f t="shared" si="16"/>
        <v>#DIV/0!</v>
      </c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</row>
    <row r="220" spans="1:35" s="2" customFormat="1" ht="29.25" x14ac:dyDescent="0.2">
      <c r="A220" s="53" t="s">
        <v>216</v>
      </c>
      <c r="B220" s="14" t="s">
        <v>125</v>
      </c>
      <c r="C220" s="4"/>
      <c r="D220" s="4"/>
      <c r="E220" s="4"/>
      <c r="F220" s="43" t="e">
        <f t="shared" si="16"/>
        <v>#DIV/0!</v>
      </c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</row>
    <row r="221" spans="1:35" s="2" customFormat="1" ht="9" customHeight="1" x14ac:dyDescent="0.2">
      <c r="A221" s="54"/>
      <c r="B221" s="11" t="s">
        <v>4</v>
      </c>
      <c r="C221" s="4">
        <f t="shared" ref="C221:E221" si="20">SUM(C222:C227)</f>
        <v>170094.4</v>
      </c>
      <c r="D221" s="4">
        <f t="shared" si="20"/>
        <v>0</v>
      </c>
      <c r="E221" s="4">
        <f t="shared" si="20"/>
        <v>0</v>
      </c>
      <c r="F221" s="43">
        <f t="shared" si="16"/>
        <v>0</v>
      </c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</row>
    <row r="222" spans="1:35" s="2" customFormat="1" ht="9" customHeight="1" x14ac:dyDescent="0.2">
      <c r="A222" s="54"/>
      <c r="B222" s="11" t="s">
        <v>3</v>
      </c>
      <c r="C222" s="5">
        <v>132094.39999999999</v>
      </c>
      <c r="D222" s="5">
        <v>0</v>
      </c>
      <c r="E222" s="5">
        <v>0</v>
      </c>
      <c r="F222" s="43">
        <f t="shared" si="16"/>
        <v>0</v>
      </c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</row>
    <row r="223" spans="1:35" s="2" customFormat="1" ht="9" customHeight="1" x14ac:dyDescent="0.2">
      <c r="A223" s="54"/>
      <c r="B223" s="11" t="s">
        <v>2</v>
      </c>
      <c r="C223" s="5">
        <v>38000</v>
      </c>
      <c r="D223" s="5">
        <v>0</v>
      </c>
      <c r="E223" s="5">
        <v>0</v>
      </c>
      <c r="F223" s="43">
        <f t="shared" si="16"/>
        <v>0</v>
      </c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</row>
    <row r="224" spans="1:35" s="2" customFormat="1" ht="9" customHeight="1" x14ac:dyDescent="0.2">
      <c r="A224" s="54"/>
      <c r="B224" s="11" t="s">
        <v>1</v>
      </c>
      <c r="C224" s="5">
        <v>0</v>
      </c>
      <c r="D224" s="5">
        <v>0</v>
      </c>
      <c r="E224" s="5">
        <v>0</v>
      </c>
      <c r="F224" s="43" t="e">
        <f t="shared" si="16"/>
        <v>#DIV/0!</v>
      </c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</row>
    <row r="225" spans="1:35" s="2" customFormat="1" ht="9" customHeight="1" x14ac:dyDescent="0.2">
      <c r="A225" s="54"/>
      <c r="B225" s="11" t="s">
        <v>0</v>
      </c>
      <c r="C225" s="5">
        <v>0</v>
      </c>
      <c r="D225" s="5">
        <v>0</v>
      </c>
      <c r="E225" s="5">
        <v>0</v>
      </c>
      <c r="F225" s="43" t="e">
        <f t="shared" si="16"/>
        <v>#DIV/0!</v>
      </c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</row>
    <row r="226" spans="1:35" s="2" customFormat="1" ht="9" customHeight="1" x14ac:dyDescent="0.2">
      <c r="A226" s="54"/>
      <c r="B226" s="11" t="s">
        <v>111</v>
      </c>
      <c r="C226" s="5">
        <v>0</v>
      </c>
      <c r="D226" s="5">
        <v>0</v>
      </c>
      <c r="E226" s="5">
        <v>0</v>
      </c>
      <c r="F226" s="43" t="e">
        <f t="shared" si="16"/>
        <v>#DIV/0!</v>
      </c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</row>
    <row r="227" spans="1:35" s="2" customFormat="1" ht="9" customHeight="1" x14ac:dyDescent="0.2">
      <c r="A227" s="54"/>
      <c r="B227" s="11" t="s">
        <v>104</v>
      </c>
      <c r="C227" s="5">
        <v>0</v>
      </c>
      <c r="D227" s="5">
        <v>0</v>
      </c>
      <c r="E227" s="5">
        <v>0</v>
      </c>
      <c r="F227" s="43" t="e">
        <f t="shared" si="16"/>
        <v>#DIV/0!</v>
      </c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</row>
    <row r="228" spans="1:35" s="2" customFormat="1" ht="9" customHeight="1" x14ac:dyDescent="0.2">
      <c r="A228" s="55"/>
      <c r="B228" s="11" t="s">
        <v>113</v>
      </c>
      <c r="C228" s="5">
        <f>C223</f>
        <v>38000</v>
      </c>
      <c r="D228" s="5">
        <f t="shared" ref="D228:E228" si="21">D223</f>
        <v>0</v>
      </c>
      <c r="E228" s="5">
        <f t="shared" si="21"/>
        <v>0</v>
      </c>
      <c r="F228" s="43">
        <f t="shared" si="16"/>
        <v>0</v>
      </c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</row>
    <row r="229" spans="1:35" s="2" customFormat="1" ht="10.5" customHeight="1" x14ac:dyDescent="0.2">
      <c r="A229" s="61" t="s">
        <v>58</v>
      </c>
      <c r="B229" s="61"/>
      <c r="C229" s="61"/>
      <c r="D229" s="61"/>
      <c r="E229" s="61"/>
      <c r="F229" s="43" t="e">
        <f t="shared" si="16"/>
        <v>#DIV/0!</v>
      </c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</row>
    <row r="230" spans="1:35" s="2" customFormat="1" ht="9.75" customHeight="1" x14ac:dyDescent="0.2">
      <c r="A230" s="62"/>
      <c r="B230" s="11" t="s">
        <v>112</v>
      </c>
      <c r="C230" s="25">
        <f>SUM(C231:C236)</f>
        <v>58500</v>
      </c>
      <c r="D230" s="25">
        <f>SUM(D231:D236)</f>
        <v>0</v>
      </c>
      <c r="E230" s="25">
        <f>SUM(E231:E236)</f>
        <v>0</v>
      </c>
      <c r="F230" s="43">
        <f t="shared" si="16"/>
        <v>0</v>
      </c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</row>
    <row r="231" spans="1:35" s="2" customFormat="1" ht="9.75" customHeight="1" x14ac:dyDescent="0.2">
      <c r="A231" s="62"/>
      <c r="B231" s="11" t="s">
        <v>3</v>
      </c>
      <c r="C231" s="25">
        <f t="shared" ref="C231:E236" si="22">C239+C283</f>
        <v>0</v>
      </c>
      <c r="D231" s="25">
        <f t="shared" si="22"/>
        <v>0</v>
      </c>
      <c r="E231" s="25">
        <f t="shared" si="22"/>
        <v>0</v>
      </c>
      <c r="F231" s="43" t="e">
        <f t="shared" si="16"/>
        <v>#DIV/0!</v>
      </c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</row>
    <row r="232" spans="1:35" s="2" customFormat="1" ht="9.75" customHeight="1" x14ac:dyDescent="0.2">
      <c r="A232" s="62"/>
      <c r="B232" s="11" t="s">
        <v>2</v>
      </c>
      <c r="C232" s="25">
        <f t="shared" si="22"/>
        <v>58500</v>
      </c>
      <c r="D232" s="25">
        <f t="shared" si="22"/>
        <v>0</v>
      </c>
      <c r="E232" s="25">
        <f t="shared" si="22"/>
        <v>0</v>
      </c>
      <c r="F232" s="43">
        <f t="shared" si="16"/>
        <v>0</v>
      </c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</row>
    <row r="233" spans="1:35" s="2" customFormat="1" ht="9.75" customHeight="1" x14ac:dyDescent="0.2">
      <c r="A233" s="62"/>
      <c r="B233" s="11" t="s">
        <v>1</v>
      </c>
      <c r="C233" s="25">
        <f t="shared" si="22"/>
        <v>0</v>
      </c>
      <c r="D233" s="25">
        <f t="shared" si="22"/>
        <v>0</v>
      </c>
      <c r="E233" s="25">
        <f t="shared" si="22"/>
        <v>0</v>
      </c>
      <c r="F233" s="43" t="e">
        <f t="shared" si="16"/>
        <v>#DIV/0!</v>
      </c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</row>
    <row r="234" spans="1:35" s="2" customFormat="1" ht="9.75" customHeight="1" x14ac:dyDescent="0.2">
      <c r="A234" s="62"/>
      <c r="B234" s="11" t="s">
        <v>0</v>
      </c>
      <c r="C234" s="25">
        <f t="shared" si="22"/>
        <v>0</v>
      </c>
      <c r="D234" s="25">
        <f t="shared" si="22"/>
        <v>0</v>
      </c>
      <c r="E234" s="25">
        <f t="shared" si="22"/>
        <v>0</v>
      </c>
      <c r="F234" s="43" t="e">
        <f t="shared" si="16"/>
        <v>#DIV/0!</v>
      </c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</row>
    <row r="235" spans="1:35" s="2" customFormat="1" ht="9.75" customHeight="1" x14ac:dyDescent="0.2">
      <c r="A235" s="62"/>
      <c r="B235" s="11" t="s">
        <v>111</v>
      </c>
      <c r="C235" s="25">
        <f t="shared" si="22"/>
        <v>0</v>
      </c>
      <c r="D235" s="25">
        <f t="shared" si="22"/>
        <v>0</v>
      </c>
      <c r="E235" s="25">
        <f t="shared" si="22"/>
        <v>0</v>
      </c>
      <c r="F235" s="43" t="e">
        <f t="shared" si="16"/>
        <v>#DIV/0!</v>
      </c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</row>
    <row r="236" spans="1:35" s="2" customFormat="1" ht="9.75" customHeight="1" x14ac:dyDescent="0.2">
      <c r="A236" s="62"/>
      <c r="B236" s="11" t="s">
        <v>104</v>
      </c>
      <c r="C236" s="25">
        <f t="shared" si="22"/>
        <v>0</v>
      </c>
      <c r="D236" s="25">
        <f t="shared" si="22"/>
        <v>0</v>
      </c>
      <c r="E236" s="25">
        <f t="shared" si="22"/>
        <v>0</v>
      </c>
      <c r="F236" s="43" t="e">
        <f t="shared" si="16"/>
        <v>#DIV/0!</v>
      </c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</row>
    <row r="237" spans="1:35" s="2" customFormat="1" ht="30" customHeight="1" x14ac:dyDescent="0.2">
      <c r="A237" s="51" t="s">
        <v>57</v>
      </c>
      <c r="B237" s="12" t="s">
        <v>177</v>
      </c>
      <c r="C237" s="4"/>
      <c r="D237" s="4"/>
      <c r="E237" s="4"/>
      <c r="F237" s="43" t="e">
        <f t="shared" si="16"/>
        <v>#DIV/0!</v>
      </c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</row>
    <row r="238" spans="1:35" s="2" customFormat="1" ht="9.75" customHeight="1" x14ac:dyDescent="0.2">
      <c r="A238" s="51"/>
      <c r="B238" s="11" t="s">
        <v>4</v>
      </c>
      <c r="C238" s="4">
        <f>SUM(C239:C244)</f>
        <v>54200</v>
      </c>
      <c r="D238" s="4">
        <f>SUM(D239:D244)</f>
        <v>0</v>
      </c>
      <c r="E238" s="4">
        <f>SUM(E239:E244)</f>
        <v>0</v>
      </c>
      <c r="F238" s="43">
        <f t="shared" si="16"/>
        <v>0</v>
      </c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</row>
    <row r="239" spans="1:35" s="2" customFormat="1" ht="9.75" customHeight="1" x14ac:dyDescent="0.2">
      <c r="A239" s="51"/>
      <c r="B239" s="11" t="s">
        <v>3</v>
      </c>
      <c r="C239" s="4">
        <f>C247+C256+C265+C274</f>
        <v>0</v>
      </c>
      <c r="D239" s="4">
        <f t="shared" ref="D239:E239" si="23">D247+D256+D265+D274</f>
        <v>0</v>
      </c>
      <c r="E239" s="4">
        <f t="shared" si="23"/>
        <v>0</v>
      </c>
      <c r="F239" s="43" t="e">
        <f t="shared" si="16"/>
        <v>#DIV/0!</v>
      </c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</row>
    <row r="240" spans="1:35" s="2" customFormat="1" ht="9.75" customHeight="1" x14ac:dyDescent="0.2">
      <c r="A240" s="51"/>
      <c r="B240" s="11" t="s">
        <v>2</v>
      </c>
      <c r="C240" s="4">
        <f t="shared" ref="C240:E244" si="24">C248+C257+C266+C275</f>
        <v>54200</v>
      </c>
      <c r="D240" s="4">
        <f t="shared" si="24"/>
        <v>0</v>
      </c>
      <c r="E240" s="4">
        <f t="shared" si="24"/>
        <v>0</v>
      </c>
      <c r="F240" s="43">
        <f t="shared" si="16"/>
        <v>0</v>
      </c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</row>
    <row r="241" spans="1:35" s="2" customFormat="1" ht="9.75" customHeight="1" x14ac:dyDescent="0.2">
      <c r="A241" s="51"/>
      <c r="B241" s="11" t="s">
        <v>1</v>
      </c>
      <c r="C241" s="4">
        <f t="shared" si="24"/>
        <v>0</v>
      </c>
      <c r="D241" s="4">
        <f t="shared" si="24"/>
        <v>0</v>
      </c>
      <c r="E241" s="4">
        <f t="shared" si="24"/>
        <v>0</v>
      </c>
      <c r="F241" s="43" t="e">
        <f t="shared" si="16"/>
        <v>#DIV/0!</v>
      </c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</row>
    <row r="242" spans="1:35" s="2" customFormat="1" ht="9.75" customHeight="1" x14ac:dyDescent="0.2">
      <c r="A242" s="51"/>
      <c r="B242" s="11" t="s">
        <v>0</v>
      </c>
      <c r="C242" s="4">
        <f t="shared" si="24"/>
        <v>0</v>
      </c>
      <c r="D242" s="4">
        <f t="shared" si="24"/>
        <v>0</v>
      </c>
      <c r="E242" s="4">
        <f t="shared" si="24"/>
        <v>0</v>
      </c>
      <c r="F242" s="43" t="e">
        <f t="shared" si="16"/>
        <v>#DIV/0!</v>
      </c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</row>
    <row r="243" spans="1:35" s="2" customFormat="1" ht="9.75" customHeight="1" x14ac:dyDescent="0.2">
      <c r="A243" s="51"/>
      <c r="B243" s="11" t="s">
        <v>111</v>
      </c>
      <c r="C243" s="4">
        <f t="shared" si="24"/>
        <v>0</v>
      </c>
      <c r="D243" s="4">
        <f t="shared" si="24"/>
        <v>0</v>
      </c>
      <c r="E243" s="4">
        <f t="shared" si="24"/>
        <v>0</v>
      </c>
      <c r="F243" s="43" t="e">
        <f t="shared" si="16"/>
        <v>#DIV/0!</v>
      </c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</row>
    <row r="244" spans="1:35" s="2" customFormat="1" ht="9.75" customHeight="1" x14ac:dyDescent="0.2">
      <c r="A244" s="51"/>
      <c r="B244" s="11" t="s">
        <v>104</v>
      </c>
      <c r="C244" s="4">
        <f t="shared" si="24"/>
        <v>0</v>
      </c>
      <c r="D244" s="4">
        <f t="shared" si="24"/>
        <v>0</v>
      </c>
      <c r="E244" s="4">
        <f t="shared" si="24"/>
        <v>0</v>
      </c>
      <c r="F244" s="43" t="e">
        <f t="shared" si="16"/>
        <v>#DIV/0!</v>
      </c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</row>
    <row r="245" spans="1:35" s="6" customFormat="1" ht="23.25" customHeight="1" x14ac:dyDescent="0.2">
      <c r="A245" s="53" t="s">
        <v>56</v>
      </c>
      <c r="B245" s="14" t="s">
        <v>132</v>
      </c>
      <c r="C245" s="4"/>
      <c r="D245" s="4"/>
      <c r="E245" s="4"/>
      <c r="F245" s="43" t="e">
        <f t="shared" si="16"/>
        <v>#DIV/0!</v>
      </c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</row>
    <row r="246" spans="1:35" s="6" customFormat="1" ht="11.25" customHeight="1" x14ac:dyDescent="0.2">
      <c r="A246" s="54"/>
      <c r="B246" s="11" t="s">
        <v>4</v>
      </c>
      <c r="C246" s="4">
        <f>SUM(C247:C252)</f>
        <v>33000</v>
      </c>
      <c r="D246" s="4">
        <f>SUM(D247:D252)</f>
        <v>0</v>
      </c>
      <c r="E246" s="4">
        <f>SUM(E247:E252)</f>
        <v>0</v>
      </c>
      <c r="F246" s="43">
        <f t="shared" si="16"/>
        <v>0</v>
      </c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</row>
    <row r="247" spans="1:35" s="6" customFormat="1" ht="11.25" customHeight="1" x14ac:dyDescent="0.2">
      <c r="A247" s="54"/>
      <c r="B247" s="11" t="s">
        <v>3</v>
      </c>
      <c r="C247" s="5">
        <v>0</v>
      </c>
      <c r="D247" s="5">
        <v>0</v>
      </c>
      <c r="E247" s="5">
        <v>0</v>
      </c>
      <c r="F247" s="43" t="e">
        <f t="shared" si="16"/>
        <v>#DIV/0!</v>
      </c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</row>
    <row r="248" spans="1:35" s="6" customFormat="1" ht="11.25" customHeight="1" x14ac:dyDescent="0.2">
      <c r="A248" s="54"/>
      <c r="B248" s="11" t="s">
        <v>2</v>
      </c>
      <c r="C248" s="5">
        <v>33000</v>
      </c>
      <c r="D248" s="5">
        <v>0</v>
      </c>
      <c r="E248" s="5">
        <v>0</v>
      </c>
      <c r="F248" s="43">
        <f t="shared" si="16"/>
        <v>0</v>
      </c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</row>
    <row r="249" spans="1:35" s="6" customFormat="1" ht="11.25" customHeight="1" x14ac:dyDescent="0.2">
      <c r="A249" s="54"/>
      <c r="B249" s="11" t="s">
        <v>1</v>
      </c>
      <c r="C249" s="5">
        <v>0</v>
      </c>
      <c r="D249" s="5">
        <v>0</v>
      </c>
      <c r="E249" s="5">
        <v>0</v>
      </c>
      <c r="F249" s="43" t="e">
        <f t="shared" si="16"/>
        <v>#DIV/0!</v>
      </c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</row>
    <row r="250" spans="1:35" s="6" customFormat="1" ht="11.25" customHeight="1" x14ac:dyDescent="0.2">
      <c r="A250" s="54"/>
      <c r="B250" s="11" t="s">
        <v>0</v>
      </c>
      <c r="C250" s="5">
        <v>0</v>
      </c>
      <c r="D250" s="5">
        <v>0</v>
      </c>
      <c r="E250" s="5">
        <v>0</v>
      </c>
      <c r="F250" s="43" t="e">
        <f t="shared" si="16"/>
        <v>#DIV/0!</v>
      </c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</row>
    <row r="251" spans="1:35" s="6" customFormat="1" ht="11.25" customHeight="1" x14ac:dyDescent="0.2">
      <c r="A251" s="54"/>
      <c r="B251" s="11" t="s">
        <v>111</v>
      </c>
      <c r="C251" s="5">
        <v>0</v>
      </c>
      <c r="D251" s="5">
        <v>0</v>
      </c>
      <c r="E251" s="5">
        <v>0</v>
      </c>
      <c r="F251" s="43" t="e">
        <f t="shared" si="16"/>
        <v>#DIV/0!</v>
      </c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</row>
    <row r="252" spans="1:35" s="6" customFormat="1" ht="11.25" customHeight="1" x14ac:dyDescent="0.2">
      <c r="A252" s="54"/>
      <c r="B252" s="11" t="s">
        <v>104</v>
      </c>
      <c r="C252" s="5">
        <v>0</v>
      </c>
      <c r="D252" s="5">
        <v>0</v>
      </c>
      <c r="E252" s="5">
        <v>0</v>
      </c>
      <c r="F252" s="43" t="e">
        <f t="shared" si="16"/>
        <v>#DIV/0!</v>
      </c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</row>
    <row r="253" spans="1:35" s="6" customFormat="1" ht="11.25" customHeight="1" x14ac:dyDescent="0.2">
      <c r="A253" s="54"/>
      <c r="B253" s="11" t="s">
        <v>113</v>
      </c>
      <c r="C253" s="5">
        <f>C248</f>
        <v>33000</v>
      </c>
      <c r="D253" s="5">
        <f>D248</f>
        <v>0</v>
      </c>
      <c r="E253" s="5">
        <f>E248</f>
        <v>0</v>
      </c>
      <c r="F253" s="43">
        <f t="shared" si="16"/>
        <v>0</v>
      </c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</row>
    <row r="254" spans="1:35" s="6" customFormat="1" ht="19.5" customHeight="1" x14ac:dyDescent="0.2">
      <c r="A254" s="53" t="s">
        <v>55</v>
      </c>
      <c r="B254" s="14" t="s">
        <v>229</v>
      </c>
      <c r="C254" s="4"/>
      <c r="D254" s="4"/>
      <c r="E254" s="4"/>
      <c r="F254" s="43" t="e">
        <f t="shared" si="16"/>
        <v>#DIV/0!</v>
      </c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</row>
    <row r="255" spans="1:35" s="6" customFormat="1" ht="10.5" customHeight="1" x14ac:dyDescent="0.2">
      <c r="A255" s="54"/>
      <c r="B255" s="11" t="s">
        <v>4</v>
      </c>
      <c r="C255" s="4">
        <f>SUM(C256:C261)</f>
        <v>200</v>
      </c>
      <c r="D255" s="4">
        <f>SUM(D256:D261)</f>
        <v>0</v>
      </c>
      <c r="E255" s="4">
        <f>SUM(E256:E261)</f>
        <v>0</v>
      </c>
      <c r="F255" s="43">
        <f t="shared" si="16"/>
        <v>0</v>
      </c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</row>
    <row r="256" spans="1:35" s="6" customFormat="1" ht="10.5" customHeight="1" x14ac:dyDescent="0.2">
      <c r="A256" s="54"/>
      <c r="B256" s="11" t="s">
        <v>3</v>
      </c>
      <c r="C256" s="5">
        <v>0</v>
      </c>
      <c r="D256" s="5">
        <v>0</v>
      </c>
      <c r="E256" s="5">
        <v>0</v>
      </c>
      <c r="F256" s="43" t="e">
        <f t="shared" si="16"/>
        <v>#DIV/0!</v>
      </c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</row>
    <row r="257" spans="1:35" s="6" customFormat="1" ht="10.5" customHeight="1" x14ac:dyDescent="0.2">
      <c r="A257" s="54"/>
      <c r="B257" s="11" t="s">
        <v>2</v>
      </c>
      <c r="C257" s="5">
        <v>200</v>
      </c>
      <c r="D257" s="5">
        <v>0</v>
      </c>
      <c r="E257" s="5">
        <v>0</v>
      </c>
      <c r="F257" s="43">
        <f t="shared" si="16"/>
        <v>0</v>
      </c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</row>
    <row r="258" spans="1:35" s="6" customFormat="1" ht="10.5" customHeight="1" x14ac:dyDescent="0.2">
      <c r="A258" s="54"/>
      <c r="B258" s="11" t="s">
        <v>1</v>
      </c>
      <c r="C258" s="5">
        <v>0</v>
      </c>
      <c r="D258" s="5">
        <v>0</v>
      </c>
      <c r="E258" s="5">
        <v>0</v>
      </c>
      <c r="F258" s="43" t="e">
        <f t="shared" si="16"/>
        <v>#DIV/0!</v>
      </c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</row>
    <row r="259" spans="1:35" s="6" customFormat="1" ht="10.5" customHeight="1" x14ac:dyDescent="0.2">
      <c r="A259" s="54"/>
      <c r="B259" s="11" t="s">
        <v>0</v>
      </c>
      <c r="C259" s="5">
        <v>0</v>
      </c>
      <c r="D259" s="5">
        <v>0</v>
      </c>
      <c r="E259" s="5">
        <v>0</v>
      </c>
      <c r="F259" s="43" t="e">
        <f t="shared" si="16"/>
        <v>#DIV/0!</v>
      </c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</row>
    <row r="260" spans="1:35" s="6" customFormat="1" ht="10.5" customHeight="1" x14ac:dyDescent="0.2">
      <c r="A260" s="54"/>
      <c r="B260" s="11" t="s">
        <v>111</v>
      </c>
      <c r="C260" s="5">
        <v>0</v>
      </c>
      <c r="D260" s="5">
        <v>0</v>
      </c>
      <c r="E260" s="5">
        <v>0</v>
      </c>
      <c r="F260" s="43" t="e">
        <f t="shared" si="16"/>
        <v>#DIV/0!</v>
      </c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</row>
    <row r="261" spans="1:35" s="6" customFormat="1" ht="10.5" customHeight="1" x14ac:dyDescent="0.2">
      <c r="A261" s="54"/>
      <c r="B261" s="11" t="s">
        <v>104</v>
      </c>
      <c r="C261" s="5">
        <v>0</v>
      </c>
      <c r="D261" s="5">
        <v>0</v>
      </c>
      <c r="E261" s="5">
        <v>0</v>
      </c>
      <c r="F261" s="43" t="e">
        <f t="shared" si="16"/>
        <v>#DIV/0!</v>
      </c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</row>
    <row r="262" spans="1:35" s="6" customFormat="1" ht="10.5" customHeight="1" x14ac:dyDescent="0.2">
      <c r="A262" s="55"/>
      <c r="B262" s="11" t="s">
        <v>113</v>
      </c>
      <c r="C262" s="5">
        <f>C257</f>
        <v>200</v>
      </c>
      <c r="D262" s="5">
        <f>D257</f>
        <v>0</v>
      </c>
      <c r="E262" s="5">
        <f>E257</f>
        <v>0</v>
      </c>
      <c r="F262" s="43">
        <f t="shared" si="16"/>
        <v>0</v>
      </c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</row>
    <row r="263" spans="1:35" s="6" customFormat="1" ht="30.75" customHeight="1" x14ac:dyDescent="0.2">
      <c r="A263" s="53" t="s">
        <v>213</v>
      </c>
      <c r="B263" s="14" t="s">
        <v>214</v>
      </c>
      <c r="C263" s="4"/>
      <c r="D263" s="4"/>
      <c r="E263" s="4"/>
      <c r="F263" s="43" t="e">
        <f t="shared" si="16"/>
        <v>#DIV/0!</v>
      </c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</row>
    <row r="264" spans="1:35" s="6" customFormat="1" x14ac:dyDescent="0.2">
      <c r="A264" s="54"/>
      <c r="B264" s="11" t="s">
        <v>4</v>
      </c>
      <c r="C264" s="4">
        <f>SUM(C265:C270)</f>
        <v>6000</v>
      </c>
      <c r="D264" s="4">
        <f>SUM(D265:D270)</f>
        <v>0</v>
      </c>
      <c r="E264" s="4">
        <f>SUM(E265:E270)</f>
        <v>0</v>
      </c>
      <c r="F264" s="43">
        <f t="shared" si="16"/>
        <v>0</v>
      </c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</row>
    <row r="265" spans="1:35" s="6" customFormat="1" x14ac:dyDescent="0.2">
      <c r="A265" s="54"/>
      <c r="B265" s="11" t="s">
        <v>3</v>
      </c>
      <c r="C265" s="5">
        <v>0</v>
      </c>
      <c r="D265" s="5">
        <v>0</v>
      </c>
      <c r="E265" s="5">
        <v>0</v>
      </c>
      <c r="F265" s="43" t="e">
        <f t="shared" si="16"/>
        <v>#DIV/0!</v>
      </c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</row>
    <row r="266" spans="1:35" s="6" customFormat="1" x14ac:dyDescent="0.2">
      <c r="A266" s="54"/>
      <c r="B266" s="11" t="s">
        <v>2</v>
      </c>
      <c r="C266" s="5">
        <v>6000</v>
      </c>
      <c r="D266" s="5">
        <v>0</v>
      </c>
      <c r="E266" s="5">
        <v>0</v>
      </c>
      <c r="F266" s="43">
        <f t="shared" si="16"/>
        <v>0</v>
      </c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</row>
    <row r="267" spans="1:35" s="6" customFormat="1" x14ac:dyDescent="0.2">
      <c r="A267" s="54"/>
      <c r="B267" s="11" t="s">
        <v>1</v>
      </c>
      <c r="C267" s="5">
        <v>0</v>
      </c>
      <c r="D267" s="5">
        <v>0</v>
      </c>
      <c r="E267" s="5">
        <v>0</v>
      </c>
      <c r="F267" s="43" t="e">
        <f t="shared" si="16"/>
        <v>#DIV/0!</v>
      </c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</row>
    <row r="268" spans="1:35" s="6" customFormat="1" x14ac:dyDescent="0.2">
      <c r="A268" s="54"/>
      <c r="B268" s="11" t="s">
        <v>0</v>
      </c>
      <c r="C268" s="5">
        <v>0</v>
      </c>
      <c r="D268" s="5">
        <v>0</v>
      </c>
      <c r="E268" s="5">
        <v>0</v>
      </c>
      <c r="F268" s="43" t="e">
        <f t="shared" si="16"/>
        <v>#DIV/0!</v>
      </c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</row>
    <row r="269" spans="1:35" s="6" customFormat="1" x14ac:dyDescent="0.2">
      <c r="A269" s="54"/>
      <c r="B269" s="11" t="s">
        <v>111</v>
      </c>
      <c r="C269" s="5">
        <v>0</v>
      </c>
      <c r="D269" s="5">
        <v>0</v>
      </c>
      <c r="E269" s="5">
        <v>0</v>
      </c>
      <c r="F269" s="43" t="e">
        <f t="shared" si="16"/>
        <v>#DIV/0!</v>
      </c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</row>
    <row r="270" spans="1:35" s="6" customFormat="1" x14ac:dyDescent="0.2">
      <c r="A270" s="54"/>
      <c r="B270" s="11" t="s">
        <v>104</v>
      </c>
      <c r="C270" s="5">
        <v>0</v>
      </c>
      <c r="D270" s="5">
        <v>0</v>
      </c>
      <c r="E270" s="5">
        <v>0</v>
      </c>
      <c r="F270" s="43" t="e">
        <f t="shared" ref="F270:F333" si="25">E270/C270</f>
        <v>#DIV/0!</v>
      </c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</row>
    <row r="271" spans="1:35" s="6" customFormat="1" x14ac:dyDescent="0.2">
      <c r="A271" s="55"/>
      <c r="B271" s="11" t="s">
        <v>113</v>
      </c>
      <c r="C271" s="5">
        <f>C266</f>
        <v>6000</v>
      </c>
      <c r="D271" s="5">
        <f>D266</f>
        <v>0</v>
      </c>
      <c r="E271" s="5">
        <f>E266</f>
        <v>0</v>
      </c>
      <c r="F271" s="43">
        <f t="shared" si="25"/>
        <v>0</v>
      </c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</row>
    <row r="272" spans="1:35" s="6" customFormat="1" ht="19.5" x14ac:dyDescent="0.2">
      <c r="A272" s="53" t="s">
        <v>223</v>
      </c>
      <c r="B272" s="14" t="s">
        <v>224</v>
      </c>
      <c r="C272" s="4"/>
      <c r="D272" s="4"/>
      <c r="E272" s="4"/>
      <c r="F272" s="43" t="e">
        <f t="shared" si="25"/>
        <v>#DIV/0!</v>
      </c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</row>
    <row r="273" spans="1:35" s="6" customFormat="1" ht="12" customHeight="1" x14ac:dyDescent="0.2">
      <c r="A273" s="54"/>
      <c r="B273" s="11" t="s">
        <v>4</v>
      </c>
      <c r="C273" s="4">
        <f>SUM(C274:C279)</f>
        <v>15000</v>
      </c>
      <c r="D273" s="4">
        <f>SUM(D274:D279)</f>
        <v>0</v>
      </c>
      <c r="E273" s="4">
        <f>SUM(E274:E279)</f>
        <v>0</v>
      </c>
      <c r="F273" s="43">
        <f t="shared" si="25"/>
        <v>0</v>
      </c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</row>
    <row r="274" spans="1:35" s="6" customFormat="1" ht="12" customHeight="1" x14ac:dyDescent="0.2">
      <c r="A274" s="54"/>
      <c r="B274" s="11" t="s">
        <v>3</v>
      </c>
      <c r="C274" s="5">
        <v>0</v>
      </c>
      <c r="D274" s="5">
        <v>0</v>
      </c>
      <c r="E274" s="5">
        <v>0</v>
      </c>
      <c r="F274" s="43" t="e">
        <f t="shared" si="25"/>
        <v>#DIV/0!</v>
      </c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</row>
    <row r="275" spans="1:35" s="6" customFormat="1" ht="12" customHeight="1" x14ac:dyDescent="0.2">
      <c r="A275" s="54"/>
      <c r="B275" s="11" t="s">
        <v>2</v>
      </c>
      <c r="C275" s="5">
        <v>15000</v>
      </c>
      <c r="D275" s="5">
        <v>0</v>
      </c>
      <c r="E275" s="5">
        <v>0</v>
      </c>
      <c r="F275" s="43">
        <f t="shared" si="25"/>
        <v>0</v>
      </c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</row>
    <row r="276" spans="1:35" s="6" customFormat="1" ht="12" customHeight="1" x14ac:dyDescent="0.2">
      <c r="A276" s="54"/>
      <c r="B276" s="11" t="s">
        <v>1</v>
      </c>
      <c r="C276" s="5">
        <v>0</v>
      </c>
      <c r="D276" s="5">
        <v>0</v>
      </c>
      <c r="E276" s="5">
        <v>0</v>
      </c>
      <c r="F276" s="43" t="e">
        <f t="shared" si="25"/>
        <v>#DIV/0!</v>
      </c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</row>
    <row r="277" spans="1:35" s="6" customFormat="1" ht="12" customHeight="1" x14ac:dyDescent="0.2">
      <c r="A277" s="54"/>
      <c r="B277" s="11" t="s">
        <v>0</v>
      </c>
      <c r="C277" s="5">
        <v>0</v>
      </c>
      <c r="D277" s="5">
        <v>0</v>
      </c>
      <c r="E277" s="5">
        <v>0</v>
      </c>
      <c r="F277" s="43" t="e">
        <f t="shared" si="25"/>
        <v>#DIV/0!</v>
      </c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</row>
    <row r="278" spans="1:35" s="6" customFormat="1" ht="12" customHeight="1" x14ac:dyDescent="0.2">
      <c r="A278" s="54"/>
      <c r="B278" s="11" t="s">
        <v>111</v>
      </c>
      <c r="C278" s="5">
        <v>0</v>
      </c>
      <c r="D278" s="5">
        <v>0</v>
      </c>
      <c r="E278" s="5">
        <v>0</v>
      </c>
      <c r="F278" s="43" t="e">
        <f t="shared" si="25"/>
        <v>#DIV/0!</v>
      </c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</row>
    <row r="279" spans="1:35" s="6" customFormat="1" ht="12" customHeight="1" x14ac:dyDescent="0.2">
      <c r="A279" s="54"/>
      <c r="B279" s="11" t="s">
        <v>104</v>
      </c>
      <c r="C279" s="5">
        <v>0</v>
      </c>
      <c r="D279" s="5">
        <v>0</v>
      </c>
      <c r="E279" s="5">
        <v>0</v>
      </c>
      <c r="F279" s="43" t="e">
        <f t="shared" si="25"/>
        <v>#DIV/0!</v>
      </c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</row>
    <row r="280" spans="1:35" s="6" customFormat="1" ht="12" customHeight="1" x14ac:dyDescent="0.2">
      <c r="A280" s="55"/>
      <c r="B280" s="11" t="s">
        <v>113</v>
      </c>
      <c r="C280" s="5">
        <f>C275</f>
        <v>15000</v>
      </c>
      <c r="D280" s="5">
        <f>D275</f>
        <v>0</v>
      </c>
      <c r="E280" s="5">
        <f>E275</f>
        <v>0</v>
      </c>
      <c r="F280" s="43">
        <f t="shared" si="25"/>
        <v>0</v>
      </c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</row>
    <row r="281" spans="1:35" s="6" customFormat="1" ht="38.25" customHeight="1" x14ac:dyDescent="0.2">
      <c r="A281" s="51" t="s">
        <v>54</v>
      </c>
      <c r="B281" s="14" t="s">
        <v>176</v>
      </c>
      <c r="C281" s="5"/>
      <c r="D281" s="5"/>
      <c r="E281" s="5"/>
      <c r="F281" s="43" t="e">
        <f t="shared" si="25"/>
        <v>#DIV/0!</v>
      </c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</row>
    <row r="282" spans="1:35" s="6" customFormat="1" ht="9.75" customHeight="1" x14ac:dyDescent="0.2">
      <c r="A282" s="51"/>
      <c r="B282" s="11" t="s">
        <v>4</v>
      </c>
      <c r="C282" s="4">
        <f>SUM(C283:C288)</f>
        <v>4300</v>
      </c>
      <c r="D282" s="4">
        <f>SUM(D283:D288)</f>
        <v>0</v>
      </c>
      <c r="E282" s="4">
        <f>SUM(E283:E288)</f>
        <v>0</v>
      </c>
      <c r="F282" s="43">
        <f t="shared" si="25"/>
        <v>0</v>
      </c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</row>
    <row r="283" spans="1:35" s="6" customFormat="1" ht="9.75" customHeight="1" x14ac:dyDescent="0.2">
      <c r="A283" s="51"/>
      <c r="B283" s="11" t="s">
        <v>3</v>
      </c>
      <c r="C283" s="5">
        <f>C291+C300</f>
        <v>0</v>
      </c>
      <c r="D283" s="5">
        <f t="shared" ref="D283:E283" si="26">D291+D300</f>
        <v>0</v>
      </c>
      <c r="E283" s="5">
        <f t="shared" si="26"/>
        <v>0</v>
      </c>
      <c r="F283" s="43" t="e">
        <f t="shared" si="25"/>
        <v>#DIV/0!</v>
      </c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</row>
    <row r="284" spans="1:35" s="6" customFormat="1" ht="9.75" customHeight="1" x14ac:dyDescent="0.2">
      <c r="A284" s="51"/>
      <c r="B284" s="11" t="s">
        <v>2</v>
      </c>
      <c r="C284" s="5">
        <f t="shared" ref="C284:E288" si="27">C292+C301</f>
        <v>4300</v>
      </c>
      <c r="D284" s="5">
        <f>D292+D301</f>
        <v>0</v>
      </c>
      <c r="E284" s="5">
        <f t="shared" si="27"/>
        <v>0</v>
      </c>
      <c r="F284" s="43">
        <f t="shared" si="25"/>
        <v>0</v>
      </c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</row>
    <row r="285" spans="1:35" s="6" customFormat="1" ht="9.75" customHeight="1" x14ac:dyDescent="0.2">
      <c r="A285" s="51"/>
      <c r="B285" s="11" t="s">
        <v>1</v>
      </c>
      <c r="C285" s="5">
        <f t="shared" si="27"/>
        <v>0</v>
      </c>
      <c r="D285" s="5">
        <f t="shared" si="27"/>
        <v>0</v>
      </c>
      <c r="E285" s="5">
        <f t="shared" si="27"/>
        <v>0</v>
      </c>
      <c r="F285" s="43" t="e">
        <f t="shared" si="25"/>
        <v>#DIV/0!</v>
      </c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</row>
    <row r="286" spans="1:35" s="6" customFormat="1" ht="9.75" customHeight="1" x14ac:dyDescent="0.2">
      <c r="A286" s="51"/>
      <c r="B286" s="11" t="s">
        <v>0</v>
      </c>
      <c r="C286" s="5">
        <f t="shared" si="27"/>
        <v>0</v>
      </c>
      <c r="D286" s="5">
        <f t="shared" si="27"/>
        <v>0</v>
      </c>
      <c r="E286" s="5">
        <f t="shared" si="27"/>
        <v>0</v>
      </c>
      <c r="F286" s="43" t="e">
        <f t="shared" si="25"/>
        <v>#DIV/0!</v>
      </c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</row>
    <row r="287" spans="1:35" s="6" customFormat="1" ht="9.75" customHeight="1" x14ac:dyDescent="0.2">
      <c r="A287" s="51"/>
      <c r="B287" s="11" t="s">
        <v>111</v>
      </c>
      <c r="C287" s="5">
        <f t="shared" si="27"/>
        <v>0</v>
      </c>
      <c r="D287" s="5">
        <f t="shared" si="27"/>
        <v>0</v>
      </c>
      <c r="E287" s="5">
        <f t="shared" si="27"/>
        <v>0</v>
      </c>
      <c r="F287" s="43" t="e">
        <f t="shared" si="25"/>
        <v>#DIV/0!</v>
      </c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</row>
    <row r="288" spans="1:35" s="6" customFormat="1" ht="9.75" customHeight="1" x14ac:dyDescent="0.2">
      <c r="A288" s="51"/>
      <c r="B288" s="11" t="s">
        <v>104</v>
      </c>
      <c r="C288" s="5">
        <f t="shared" si="27"/>
        <v>0</v>
      </c>
      <c r="D288" s="5">
        <f t="shared" si="27"/>
        <v>0</v>
      </c>
      <c r="E288" s="5">
        <f t="shared" si="27"/>
        <v>0</v>
      </c>
      <c r="F288" s="43" t="e">
        <f t="shared" si="25"/>
        <v>#DIV/0!</v>
      </c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</row>
    <row r="289" spans="1:35" s="6" customFormat="1" ht="30" customHeight="1" x14ac:dyDescent="0.2">
      <c r="A289" s="53" t="s">
        <v>53</v>
      </c>
      <c r="B289" s="14" t="s">
        <v>190</v>
      </c>
      <c r="C289" s="4"/>
      <c r="D289" s="4"/>
      <c r="E289" s="4"/>
      <c r="F289" s="43" t="e">
        <f t="shared" si="25"/>
        <v>#DIV/0!</v>
      </c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</row>
    <row r="290" spans="1:35" s="6" customFormat="1" ht="9.75" customHeight="1" x14ac:dyDescent="0.2">
      <c r="A290" s="54"/>
      <c r="B290" s="11" t="s">
        <v>4</v>
      </c>
      <c r="C290" s="4">
        <f>SUM(C291:C296)</f>
        <v>1500</v>
      </c>
      <c r="D290" s="4">
        <f>SUM(D291:D296)</f>
        <v>0</v>
      </c>
      <c r="E290" s="4">
        <f>SUM(E291:E296)</f>
        <v>0</v>
      </c>
      <c r="F290" s="43">
        <f t="shared" si="25"/>
        <v>0</v>
      </c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</row>
    <row r="291" spans="1:35" s="6" customFormat="1" ht="9.75" customHeight="1" x14ac:dyDescent="0.2">
      <c r="A291" s="54"/>
      <c r="B291" s="11" t="s">
        <v>3</v>
      </c>
      <c r="C291" s="5">
        <v>0</v>
      </c>
      <c r="D291" s="5">
        <v>0</v>
      </c>
      <c r="E291" s="5">
        <v>0</v>
      </c>
      <c r="F291" s="43" t="e">
        <f t="shared" si="25"/>
        <v>#DIV/0!</v>
      </c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</row>
    <row r="292" spans="1:35" s="6" customFormat="1" ht="9.75" customHeight="1" x14ac:dyDescent="0.2">
      <c r="A292" s="54"/>
      <c r="B292" s="11" t="s">
        <v>2</v>
      </c>
      <c r="C292" s="5">
        <v>1500</v>
      </c>
      <c r="D292" s="5">
        <v>0</v>
      </c>
      <c r="E292" s="5">
        <v>0</v>
      </c>
      <c r="F292" s="43">
        <f t="shared" si="25"/>
        <v>0</v>
      </c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</row>
    <row r="293" spans="1:35" s="6" customFormat="1" ht="9.75" customHeight="1" x14ac:dyDescent="0.2">
      <c r="A293" s="54"/>
      <c r="B293" s="11" t="s">
        <v>1</v>
      </c>
      <c r="C293" s="5">
        <v>0</v>
      </c>
      <c r="D293" s="5">
        <v>0</v>
      </c>
      <c r="E293" s="5">
        <v>0</v>
      </c>
      <c r="F293" s="43" t="e">
        <f t="shared" si="25"/>
        <v>#DIV/0!</v>
      </c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</row>
    <row r="294" spans="1:35" s="6" customFormat="1" ht="9.75" customHeight="1" x14ac:dyDescent="0.2">
      <c r="A294" s="54"/>
      <c r="B294" s="11" t="s">
        <v>0</v>
      </c>
      <c r="C294" s="5">
        <v>0</v>
      </c>
      <c r="D294" s="5">
        <v>0</v>
      </c>
      <c r="E294" s="5">
        <v>0</v>
      </c>
      <c r="F294" s="43" t="e">
        <f t="shared" si="25"/>
        <v>#DIV/0!</v>
      </c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</row>
    <row r="295" spans="1:35" s="6" customFormat="1" ht="9.75" customHeight="1" x14ac:dyDescent="0.2">
      <c r="A295" s="54"/>
      <c r="B295" s="11" t="s">
        <v>111</v>
      </c>
      <c r="C295" s="5">
        <v>0</v>
      </c>
      <c r="D295" s="5">
        <v>0</v>
      </c>
      <c r="E295" s="5">
        <v>0</v>
      </c>
      <c r="F295" s="43" t="e">
        <f t="shared" si="25"/>
        <v>#DIV/0!</v>
      </c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</row>
    <row r="296" spans="1:35" s="6" customFormat="1" ht="9.75" customHeight="1" x14ac:dyDescent="0.2">
      <c r="A296" s="54"/>
      <c r="B296" s="11" t="s">
        <v>104</v>
      </c>
      <c r="C296" s="5">
        <v>0</v>
      </c>
      <c r="D296" s="5">
        <v>0</v>
      </c>
      <c r="E296" s="5">
        <v>0</v>
      </c>
      <c r="F296" s="43" t="e">
        <f t="shared" si="25"/>
        <v>#DIV/0!</v>
      </c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</row>
    <row r="297" spans="1:35" s="6" customFormat="1" ht="9.75" customHeight="1" x14ac:dyDescent="0.2">
      <c r="A297" s="54"/>
      <c r="B297" s="11" t="s">
        <v>113</v>
      </c>
      <c r="C297" s="5">
        <f>C292</f>
        <v>1500</v>
      </c>
      <c r="D297" s="5">
        <f>D292</f>
        <v>0</v>
      </c>
      <c r="E297" s="5">
        <f>E292</f>
        <v>0</v>
      </c>
      <c r="F297" s="43">
        <f t="shared" si="25"/>
        <v>0</v>
      </c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</row>
    <row r="298" spans="1:35" s="6" customFormat="1" ht="29.25" customHeight="1" x14ac:dyDescent="0.2">
      <c r="A298" s="53" t="s">
        <v>221</v>
      </c>
      <c r="B298" s="14" t="s">
        <v>191</v>
      </c>
      <c r="C298" s="4"/>
      <c r="D298" s="4"/>
      <c r="E298" s="4"/>
      <c r="F298" s="43" t="e">
        <f t="shared" si="25"/>
        <v>#DIV/0!</v>
      </c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</row>
    <row r="299" spans="1:35" s="6" customFormat="1" ht="9.75" customHeight="1" x14ac:dyDescent="0.2">
      <c r="A299" s="54"/>
      <c r="B299" s="11" t="s">
        <v>4</v>
      </c>
      <c r="C299" s="4">
        <f>SUM(C300:C305)</f>
        <v>2800</v>
      </c>
      <c r="D299" s="4">
        <f>SUM(D300:D305)</f>
        <v>0</v>
      </c>
      <c r="E299" s="4">
        <f>SUM(E300:E305)</f>
        <v>0</v>
      </c>
      <c r="F299" s="43">
        <f t="shared" si="25"/>
        <v>0</v>
      </c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</row>
    <row r="300" spans="1:35" s="6" customFormat="1" ht="9.75" customHeight="1" x14ac:dyDescent="0.2">
      <c r="A300" s="54"/>
      <c r="B300" s="11" t="s">
        <v>3</v>
      </c>
      <c r="C300" s="5">
        <v>0</v>
      </c>
      <c r="D300" s="5">
        <v>0</v>
      </c>
      <c r="E300" s="5">
        <v>0</v>
      </c>
      <c r="F300" s="43" t="e">
        <f t="shared" si="25"/>
        <v>#DIV/0!</v>
      </c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</row>
    <row r="301" spans="1:35" s="6" customFormat="1" ht="9.75" customHeight="1" x14ac:dyDescent="0.2">
      <c r="A301" s="54"/>
      <c r="B301" s="11" t="s">
        <v>2</v>
      </c>
      <c r="C301" s="5">
        <v>2800</v>
      </c>
      <c r="D301" s="5">
        <v>0</v>
      </c>
      <c r="E301" s="5">
        <v>0</v>
      </c>
      <c r="F301" s="43">
        <f t="shared" si="25"/>
        <v>0</v>
      </c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</row>
    <row r="302" spans="1:35" s="6" customFormat="1" ht="9.75" customHeight="1" x14ac:dyDescent="0.2">
      <c r="A302" s="54"/>
      <c r="B302" s="11" t="s">
        <v>1</v>
      </c>
      <c r="C302" s="5">
        <v>0</v>
      </c>
      <c r="D302" s="5">
        <v>0</v>
      </c>
      <c r="E302" s="5">
        <v>0</v>
      </c>
      <c r="F302" s="43" t="e">
        <f t="shared" si="25"/>
        <v>#DIV/0!</v>
      </c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</row>
    <row r="303" spans="1:35" s="6" customFormat="1" ht="9.75" customHeight="1" x14ac:dyDescent="0.2">
      <c r="A303" s="54"/>
      <c r="B303" s="11" t="s">
        <v>0</v>
      </c>
      <c r="C303" s="5">
        <v>0</v>
      </c>
      <c r="D303" s="5">
        <v>0</v>
      </c>
      <c r="E303" s="5">
        <v>0</v>
      </c>
      <c r="F303" s="43" t="e">
        <f t="shared" si="25"/>
        <v>#DIV/0!</v>
      </c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</row>
    <row r="304" spans="1:35" s="6" customFormat="1" ht="9.75" customHeight="1" x14ac:dyDescent="0.2">
      <c r="A304" s="54"/>
      <c r="B304" s="11" t="s">
        <v>111</v>
      </c>
      <c r="C304" s="5">
        <v>0</v>
      </c>
      <c r="D304" s="5">
        <v>0</v>
      </c>
      <c r="E304" s="5">
        <v>0</v>
      </c>
      <c r="F304" s="43" t="e">
        <f t="shared" si="25"/>
        <v>#DIV/0!</v>
      </c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</row>
    <row r="305" spans="1:35" s="6" customFormat="1" ht="9.75" customHeight="1" x14ac:dyDescent="0.2">
      <c r="A305" s="54"/>
      <c r="B305" s="11" t="s">
        <v>104</v>
      </c>
      <c r="C305" s="5">
        <v>0</v>
      </c>
      <c r="D305" s="5">
        <v>0</v>
      </c>
      <c r="E305" s="5">
        <v>0</v>
      </c>
      <c r="F305" s="43" t="e">
        <f t="shared" si="25"/>
        <v>#DIV/0!</v>
      </c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</row>
    <row r="306" spans="1:35" s="6" customFormat="1" ht="9.75" customHeight="1" x14ac:dyDescent="0.2">
      <c r="A306" s="54"/>
      <c r="B306" s="11" t="s">
        <v>113</v>
      </c>
      <c r="C306" s="5">
        <f>C301</f>
        <v>2800</v>
      </c>
      <c r="D306" s="5">
        <f>D301</f>
        <v>0</v>
      </c>
      <c r="E306" s="5">
        <f>E301</f>
        <v>0</v>
      </c>
      <c r="F306" s="43">
        <f t="shared" si="25"/>
        <v>0</v>
      </c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</row>
    <row r="307" spans="1:35" s="6" customFormat="1" ht="11.25" customHeight="1" x14ac:dyDescent="0.2">
      <c r="A307" s="61" t="s">
        <v>175</v>
      </c>
      <c r="B307" s="61"/>
      <c r="C307" s="61"/>
      <c r="D307" s="61"/>
      <c r="E307" s="61"/>
      <c r="F307" s="43" t="e">
        <f t="shared" si="25"/>
        <v>#DIV/0!</v>
      </c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</row>
    <row r="308" spans="1:35" s="6" customFormat="1" ht="10.5" customHeight="1" x14ac:dyDescent="0.2">
      <c r="A308" s="62"/>
      <c r="B308" s="11" t="s">
        <v>112</v>
      </c>
      <c r="C308" s="25">
        <f>SUM(C309:C314)</f>
        <v>208908.37700000001</v>
      </c>
      <c r="D308" s="25">
        <f>SUM(D309:D314)</f>
        <v>0</v>
      </c>
      <c r="E308" s="25">
        <f>SUM(E309:E314)</f>
        <v>0</v>
      </c>
      <c r="F308" s="43">
        <f t="shared" si="25"/>
        <v>0</v>
      </c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</row>
    <row r="309" spans="1:35" s="6" customFormat="1" ht="10.5" customHeight="1" x14ac:dyDescent="0.2">
      <c r="A309" s="62"/>
      <c r="B309" s="11" t="s">
        <v>3</v>
      </c>
      <c r="C309" s="32">
        <f t="shared" ref="C309:E313" si="28">C317+C326</f>
        <v>4820.3770000000004</v>
      </c>
      <c r="D309" s="32">
        <f t="shared" si="28"/>
        <v>0</v>
      </c>
      <c r="E309" s="32">
        <f t="shared" si="28"/>
        <v>0</v>
      </c>
      <c r="F309" s="43">
        <f t="shared" si="25"/>
        <v>0</v>
      </c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</row>
    <row r="310" spans="1:35" s="6" customFormat="1" ht="10.5" customHeight="1" x14ac:dyDescent="0.2">
      <c r="A310" s="62"/>
      <c r="B310" s="11" t="s">
        <v>2</v>
      </c>
      <c r="C310" s="32">
        <f t="shared" si="28"/>
        <v>134545</v>
      </c>
      <c r="D310" s="32">
        <f t="shared" si="28"/>
        <v>0</v>
      </c>
      <c r="E310" s="32">
        <f t="shared" si="28"/>
        <v>0</v>
      </c>
      <c r="F310" s="43">
        <f t="shared" si="25"/>
        <v>0</v>
      </c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</row>
    <row r="311" spans="1:35" s="6" customFormat="1" ht="10.5" customHeight="1" x14ac:dyDescent="0.2">
      <c r="A311" s="62"/>
      <c r="B311" s="11" t="s">
        <v>1</v>
      </c>
      <c r="C311" s="32">
        <f t="shared" si="28"/>
        <v>0</v>
      </c>
      <c r="D311" s="32">
        <f t="shared" si="28"/>
        <v>0</v>
      </c>
      <c r="E311" s="32">
        <f t="shared" si="28"/>
        <v>0</v>
      </c>
      <c r="F311" s="43" t="e">
        <f t="shared" si="25"/>
        <v>#DIV/0!</v>
      </c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</row>
    <row r="312" spans="1:35" s="6" customFormat="1" ht="10.5" customHeight="1" x14ac:dyDescent="0.2">
      <c r="A312" s="62"/>
      <c r="B312" s="11" t="s">
        <v>0</v>
      </c>
      <c r="C312" s="32">
        <f t="shared" si="28"/>
        <v>0</v>
      </c>
      <c r="D312" s="32">
        <f t="shared" si="28"/>
        <v>0</v>
      </c>
      <c r="E312" s="32">
        <f t="shared" si="28"/>
        <v>0</v>
      </c>
      <c r="F312" s="43" t="e">
        <f t="shared" si="25"/>
        <v>#DIV/0!</v>
      </c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</row>
    <row r="313" spans="1:35" s="6" customFormat="1" ht="10.5" customHeight="1" x14ac:dyDescent="0.2">
      <c r="A313" s="62"/>
      <c r="B313" s="11" t="s">
        <v>111</v>
      </c>
      <c r="C313" s="32">
        <f t="shared" si="28"/>
        <v>0</v>
      </c>
      <c r="D313" s="32">
        <f t="shared" si="28"/>
        <v>0</v>
      </c>
      <c r="E313" s="32">
        <f t="shared" si="28"/>
        <v>0</v>
      </c>
      <c r="F313" s="43" t="e">
        <f t="shared" si="25"/>
        <v>#DIV/0!</v>
      </c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</row>
    <row r="314" spans="1:35" s="6" customFormat="1" ht="10.5" customHeight="1" x14ac:dyDescent="0.2">
      <c r="A314" s="62"/>
      <c r="B314" s="11" t="s">
        <v>104</v>
      </c>
      <c r="C314" s="32">
        <f>C322+C331</f>
        <v>69543</v>
      </c>
      <c r="D314" s="32">
        <f>D322+D331</f>
        <v>0</v>
      </c>
      <c r="E314" s="32">
        <f>E322+E331</f>
        <v>0</v>
      </c>
      <c r="F314" s="43">
        <f t="shared" si="25"/>
        <v>0</v>
      </c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</row>
    <row r="315" spans="1:35" s="6" customFormat="1" ht="21.75" customHeight="1" x14ac:dyDescent="0.2">
      <c r="A315" s="51" t="s">
        <v>52</v>
      </c>
      <c r="B315" s="14" t="s">
        <v>174</v>
      </c>
      <c r="C315" s="5"/>
      <c r="D315" s="5"/>
      <c r="E315" s="5"/>
      <c r="F315" s="43" t="e">
        <f t="shared" si="25"/>
        <v>#DIV/0!</v>
      </c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</row>
    <row r="316" spans="1:35" s="6" customFormat="1" ht="9.75" customHeight="1" x14ac:dyDescent="0.2">
      <c r="A316" s="51"/>
      <c r="B316" s="11" t="s">
        <v>4</v>
      </c>
      <c r="C316" s="4">
        <f>SUM(C317:C322)</f>
        <v>22365.377</v>
      </c>
      <c r="D316" s="4">
        <f t="shared" ref="D316:E316" si="29">SUM(D317:D322)</f>
        <v>0</v>
      </c>
      <c r="E316" s="4">
        <f t="shared" si="29"/>
        <v>0</v>
      </c>
      <c r="F316" s="43">
        <f t="shared" si="25"/>
        <v>0</v>
      </c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</row>
    <row r="317" spans="1:35" s="6" customFormat="1" ht="9.75" customHeight="1" x14ac:dyDescent="0.2">
      <c r="A317" s="51"/>
      <c r="B317" s="11" t="s">
        <v>3</v>
      </c>
      <c r="C317" s="5">
        <v>4820.3770000000004</v>
      </c>
      <c r="D317" s="5">
        <v>0</v>
      </c>
      <c r="E317" s="5">
        <v>0</v>
      </c>
      <c r="F317" s="43">
        <f t="shared" si="25"/>
        <v>0</v>
      </c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</row>
    <row r="318" spans="1:35" s="6" customFormat="1" ht="9.75" customHeight="1" x14ac:dyDescent="0.2">
      <c r="A318" s="51"/>
      <c r="B318" s="11" t="s">
        <v>2</v>
      </c>
      <c r="C318" s="5">
        <v>17545</v>
      </c>
      <c r="D318" s="5">
        <v>0</v>
      </c>
      <c r="E318" s="5">
        <v>0</v>
      </c>
      <c r="F318" s="43">
        <f t="shared" si="25"/>
        <v>0</v>
      </c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</row>
    <row r="319" spans="1:35" s="6" customFormat="1" ht="9.75" customHeight="1" x14ac:dyDescent="0.2">
      <c r="A319" s="51"/>
      <c r="B319" s="11" t="s">
        <v>1</v>
      </c>
      <c r="C319" s="5">
        <v>0</v>
      </c>
      <c r="D319" s="5">
        <v>0</v>
      </c>
      <c r="E319" s="5">
        <v>0</v>
      </c>
      <c r="F319" s="43" t="e">
        <f t="shared" si="25"/>
        <v>#DIV/0!</v>
      </c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</row>
    <row r="320" spans="1:35" s="6" customFormat="1" ht="9.75" customHeight="1" x14ac:dyDescent="0.2">
      <c r="A320" s="51"/>
      <c r="B320" s="11" t="s">
        <v>0</v>
      </c>
      <c r="C320" s="5">
        <v>0</v>
      </c>
      <c r="D320" s="5">
        <v>0</v>
      </c>
      <c r="E320" s="5">
        <v>0</v>
      </c>
      <c r="F320" s="43" t="e">
        <f t="shared" si="25"/>
        <v>#DIV/0!</v>
      </c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</row>
    <row r="321" spans="1:35" s="6" customFormat="1" ht="9.75" customHeight="1" x14ac:dyDescent="0.2">
      <c r="A321" s="51"/>
      <c r="B321" s="11" t="s">
        <v>111</v>
      </c>
      <c r="C321" s="5">
        <v>0</v>
      </c>
      <c r="D321" s="5">
        <v>0</v>
      </c>
      <c r="E321" s="5">
        <v>0</v>
      </c>
      <c r="F321" s="43" t="e">
        <f t="shared" si="25"/>
        <v>#DIV/0!</v>
      </c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</row>
    <row r="322" spans="1:35" s="6" customFormat="1" ht="9.75" customHeight="1" x14ac:dyDescent="0.2">
      <c r="A322" s="51"/>
      <c r="B322" s="11" t="s">
        <v>104</v>
      </c>
      <c r="C322" s="5">
        <v>0</v>
      </c>
      <c r="D322" s="5">
        <v>0</v>
      </c>
      <c r="E322" s="5">
        <v>0</v>
      </c>
      <c r="F322" s="43" t="e">
        <f t="shared" si="25"/>
        <v>#DIV/0!</v>
      </c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</row>
    <row r="323" spans="1:35" s="6" customFormat="1" ht="9.75" customHeight="1" x14ac:dyDescent="0.2">
      <c r="A323" s="51"/>
      <c r="B323" s="11" t="s">
        <v>114</v>
      </c>
      <c r="C323" s="5">
        <f>C317+C318</f>
        <v>22365.377</v>
      </c>
      <c r="D323" s="5">
        <f t="shared" ref="D323:E323" si="30">D317+D318</f>
        <v>0</v>
      </c>
      <c r="E323" s="5">
        <f t="shared" si="30"/>
        <v>0</v>
      </c>
      <c r="F323" s="43">
        <f t="shared" si="25"/>
        <v>0</v>
      </c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</row>
    <row r="324" spans="1:35" s="6" customFormat="1" ht="21" customHeight="1" x14ac:dyDescent="0.2">
      <c r="A324" s="53" t="s">
        <v>51</v>
      </c>
      <c r="B324" s="14" t="s">
        <v>173</v>
      </c>
      <c r="C324" s="5"/>
      <c r="D324" s="5"/>
      <c r="E324" s="5"/>
      <c r="F324" s="43" t="e">
        <f t="shared" si="25"/>
        <v>#DIV/0!</v>
      </c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</row>
    <row r="325" spans="1:35" s="6" customFormat="1" ht="10.5" customHeight="1" x14ac:dyDescent="0.2">
      <c r="A325" s="54"/>
      <c r="B325" s="11" t="s">
        <v>4</v>
      </c>
      <c r="C325" s="4">
        <f>SUM(C326:C331)</f>
        <v>186543</v>
      </c>
      <c r="D325" s="4">
        <f>SUM(D326:D331)</f>
        <v>0</v>
      </c>
      <c r="E325" s="4">
        <f>SUM(E326:E331)</f>
        <v>0</v>
      </c>
      <c r="F325" s="43">
        <f t="shared" si="25"/>
        <v>0</v>
      </c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</row>
    <row r="326" spans="1:35" s="6" customFormat="1" ht="10.5" customHeight="1" x14ac:dyDescent="0.2">
      <c r="A326" s="54"/>
      <c r="B326" s="11" t="s">
        <v>3</v>
      </c>
      <c r="C326" s="5">
        <f t="shared" ref="C326:E331" si="31">C335+C344</f>
        <v>0</v>
      </c>
      <c r="D326" s="5">
        <f t="shared" si="31"/>
        <v>0</v>
      </c>
      <c r="E326" s="5">
        <f t="shared" si="31"/>
        <v>0</v>
      </c>
      <c r="F326" s="43" t="e">
        <f t="shared" si="25"/>
        <v>#DIV/0!</v>
      </c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</row>
    <row r="327" spans="1:35" s="6" customFormat="1" ht="10.5" customHeight="1" x14ac:dyDescent="0.2">
      <c r="A327" s="54"/>
      <c r="B327" s="11" t="s">
        <v>2</v>
      </c>
      <c r="C327" s="5">
        <f t="shared" si="31"/>
        <v>117000</v>
      </c>
      <c r="D327" s="5">
        <f t="shared" si="31"/>
        <v>0</v>
      </c>
      <c r="E327" s="5">
        <f t="shared" si="31"/>
        <v>0</v>
      </c>
      <c r="F327" s="43">
        <f t="shared" si="25"/>
        <v>0</v>
      </c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</row>
    <row r="328" spans="1:35" s="6" customFormat="1" ht="10.5" customHeight="1" x14ac:dyDescent="0.2">
      <c r="A328" s="54"/>
      <c r="B328" s="11" t="s">
        <v>1</v>
      </c>
      <c r="C328" s="5">
        <f t="shared" si="31"/>
        <v>0</v>
      </c>
      <c r="D328" s="5">
        <f t="shared" si="31"/>
        <v>0</v>
      </c>
      <c r="E328" s="5">
        <f t="shared" si="31"/>
        <v>0</v>
      </c>
      <c r="F328" s="43" t="e">
        <f t="shared" si="25"/>
        <v>#DIV/0!</v>
      </c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</row>
    <row r="329" spans="1:35" s="6" customFormat="1" ht="10.5" customHeight="1" x14ac:dyDescent="0.2">
      <c r="A329" s="54"/>
      <c r="B329" s="11" t="s">
        <v>0</v>
      </c>
      <c r="C329" s="5">
        <f t="shared" si="31"/>
        <v>0</v>
      </c>
      <c r="D329" s="5">
        <f t="shared" si="31"/>
        <v>0</v>
      </c>
      <c r="E329" s="5">
        <f t="shared" si="31"/>
        <v>0</v>
      </c>
      <c r="F329" s="43" t="e">
        <f t="shared" si="25"/>
        <v>#DIV/0!</v>
      </c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</row>
    <row r="330" spans="1:35" s="6" customFormat="1" ht="10.5" customHeight="1" x14ac:dyDescent="0.2">
      <c r="A330" s="54"/>
      <c r="B330" s="11" t="s">
        <v>111</v>
      </c>
      <c r="C330" s="5">
        <f t="shared" si="31"/>
        <v>0</v>
      </c>
      <c r="D330" s="5">
        <f t="shared" si="31"/>
        <v>0</v>
      </c>
      <c r="E330" s="5">
        <f t="shared" si="31"/>
        <v>0</v>
      </c>
      <c r="F330" s="43" t="e">
        <f t="shared" si="25"/>
        <v>#DIV/0!</v>
      </c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</row>
    <row r="331" spans="1:35" s="6" customFormat="1" ht="10.5" customHeight="1" x14ac:dyDescent="0.2">
      <c r="A331" s="54"/>
      <c r="B331" s="11" t="s">
        <v>104</v>
      </c>
      <c r="C331" s="5">
        <f t="shared" si="31"/>
        <v>69543</v>
      </c>
      <c r="D331" s="5">
        <f t="shared" si="31"/>
        <v>0</v>
      </c>
      <c r="E331" s="5">
        <f t="shared" si="31"/>
        <v>0</v>
      </c>
      <c r="F331" s="43">
        <f t="shared" si="25"/>
        <v>0</v>
      </c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</row>
    <row r="332" spans="1:35" s="6" customFormat="1" ht="39" x14ac:dyDescent="0.2">
      <c r="A332" s="55"/>
      <c r="B332" s="11" t="s">
        <v>240</v>
      </c>
      <c r="C332" s="5"/>
      <c r="D332" s="5"/>
      <c r="E332" s="5"/>
      <c r="F332" s="43" t="e">
        <f t="shared" si="25"/>
        <v>#DIV/0!</v>
      </c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</row>
    <row r="333" spans="1:35" s="6" customFormat="1" ht="39" customHeight="1" x14ac:dyDescent="0.2">
      <c r="A333" s="51" t="s">
        <v>50</v>
      </c>
      <c r="B333" s="14" t="s">
        <v>133</v>
      </c>
      <c r="C333" s="28"/>
      <c r="D333" s="28"/>
      <c r="E333" s="4"/>
      <c r="F333" s="43" t="e">
        <f t="shared" si="25"/>
        <v>#DIV/0!</v>
      </c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</row>
    <row r="334" spans="1:35" s="6" customFormat="1" ht="9.75" customHeight="1" x14ac:dyDescent="0.2">
      <c r="A334" s="51"/>
      <c r="B334" s="11" t="s">
        <v>4</v>
      </c>
      <c r="C334" s="4">
        <f>SUM(C335:C340)</f>
        <v>146543</v>
      </c>
      <c r="D334" s="4">
        <f>SUM(D335:D340)</f>
        <v>0</v>
      </c>
      <c r="E334" s="4">
        <f>SUM(E335:E340)</f>
        <v>0</v>
      </c>
      <c r="F334" s="43">
        <f t="shared" ref="F334:F397" si="32">E334/C334</f>
        <v>0</v>
      </c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</row>
    <row r="335" spans="1:35" s="6" customFormat="1" ht="10.5" customHeight="1" x14ac:dyDescent="0.2">
      <c r="A335" s="51"/>
      <c r="B335" s="11" t="s">
        <v>3</v>
      </c>
      <c r="C335" s="5">
        <v>0</v>
      </c>
      <c r="D335" s="5">
        <v>0</v>
      </c>
      <c r="E335" s="5">
        <v>0</v>
      </c>
      <c r="F335" s="43" t="e">
        <f t="shared" si="32"/>
        <v>#DIV/0!</v>
      </c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</row>
    <row r="336" spans="1:35" s="6" customFormat="1" ht="10.5" customHeight="1" x14ac:dyDescent="0.2">
      <c r="A336" s="51"/>
      <c r="B336" s="11" t="s">
        <v>2</v>
      </c>
      <c r="C336" s="5">
        <v>97000</v>
      </c>
      <c r="D336" s="5">
        <v>0</v>
      </c>
      <c r="E336" s="5">
        <v>0</v>
      </c>
      <c r="F336" s="43">
        <f t="shared" si="32"/>
        <v>0</v>
      </c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</row>
    <row r="337" spans="1:35" s="6" customFormat="1" ht="10.5" customHeight="1" x14ac:dyDescent="0.2">
      <c r="A337" s="51"/>
      <c r="B337" s="11" t="s">
        <v>1</v>
      </c>
      <c r="C337" s="5">
        <v>0</v>
      </c>
      <c r="D337" s="5">
        <v>0</v>
      </c>
      <c r="E337" s="5">
        <v>0</v>
      </c>
      <c r="F337" s="43" t="e">
        <f t="shared" si="32"/>
        <v>#DIV/0!</v>
      </c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</row>
    <row r="338" spans="1:35" s="6" customFormat="1" ht="10.5" customHeight="1" x14ac:dyDescent="0.2">
      <c r="A338" s="51"/>
      <c r="B338" s="11" t="s">
        <v>0</v>
      </c>
      <c r="C338" s="5">
        <v>0</v>
      </c>
      <c r="D338" s="5">
        <v>0</v>
      </c>
      <c r="E338" s="5">
        <v>0</v>
      </c>
      <c r="F338" s="43" t="e">
        <f t="shared" si="32"/>
        <v>#DIV/0!</v>
      </c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</row>
    <row r="339" spans="1:35" s="6" customFormat="1" ht="10.5" customHeight="1" x14ac:dyDescent="0.2">
      <c r="A339" s="51"/>
      <c r="B339" s="11" t="s">
        <v>111</v>
      </c>
      <c r="C339" s="5">
        <v>0</v>
      </c>
      <c r="D339" s="5">
        <v>0</v>
      </c>
      <c r="E339" s="5">
        <v>0</v>
      </c>
      <c r="F339" s="43" t="e">
        <f t="shared" si="32"/>
        <v>#DIV/0!</v>
      </c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</row>
    <row r="340" spans="1:35" s="6" customFormat="1" ht="10.5" customHeight="1" x14ac:dyDescent="0.2">
      <c r="A340" s="51"/>
      <c r="B340" s="11" t="s">
        <v>104</v>
      </c>
      <c r="C340" s="5">
        <v>49543</v>
      </c>
      <c r="D340" s="5">
        <v>0</v>
      </c>
      <c r="E340" s="5">
        <v>0</v>
      </c>
      <c r="F340" s="43">
        <f t="shared" si="32"/>
        <v>0</v>
      </c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</row>
    <row r="341" spans="1:35" s="6" customFormat="1" ht="11.25" customHeight="1" x14ac:dyDescent="0.2">
      <c r="A341" s="51"/>
      <c r="B341" s="11" t="s">
        <v>113</v>
      </c>
      <c r="C341" s="5">
        <f>C336</f>
        <v>97000</v>
      </c>
      <c r="D341" s="5">
        <f>D336</f>
        <v>0</v>
      </c>
      <c r="E341" s="5">
        <f>E336</f>
        <v>0</v>
      </c>
      <c r="F341" s="43">
        <f t="shared" si="32"/>
        <v>0</v>
      </c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</row>
    <row r="342" spans="1:35" s="6" customFormat="1" ht="35.25" customHeight="1" x14ac:dyDescent="0.2">
      <c r="A342" s="51" t="s">
        <v>49</v>
      </c>
      <c r="B342" s="14" t="s">
        <v>134</v>
      </c>
      <c r="C342" s="4"/>
      <c r="D342" s="4"/>
      <c r="E342" s="4"/>
      <c r="F342" s="43" t="e">
        <f t="shared" si="32"/>
        <v>#DIV/0!</v>
      </c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</row>
    <row r="343" spans="1:35" s="6" customFormat="1" ht="10.5" customHeight="1" x14ac:dyDescent="0.2">
      <c r="A343" s="51"/>
      <c r="B343" s="11" t="s">
        <v>4</v>
      </c>
      <c r="C343" s="4">
        <f>SUM(C344:C349)</f>
        <v>40000</v>
      </c>
      <c r="D343" s="4">
        <f>SUM(D344:D349)</f>
        <v>0</v>
      </c>
      <c r="E343" s="4">
        <f>SUM(E344:E349)</f>
        <v>0</v>
      </c>
      <c r="F343" s="43">
        <f t="shared" si="32"/>
        <v>0</v>
      </c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</row>
    <row r="344" spans="1:35" s="6" customFormat="1" ht="10.5" customHeight="1" x14ac:dyDescent="0.2">
      <c r="A344" s="51"/>
      <c r="B344" s="11" t="s">
        <v>3</v>
      </c>
      <c r="C344" s="5">
        <v>0</v>
      </c>
      <c r="D344" s="5">
        <v>0</v>
      </c>
      <c r="E344" s="5">
        <v>0</v>
      </c>
      <c r="F344" s="43" t="e">
        <f t="shared" si="32"/>
        <v>#DIV/0!</v>
      </c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</row>
    <row r="345" spans="1:35" s="6" customFormat="1" ht="10.5" customHeight="1" x14ac:dyDescent="0.2">
      <c r="A345" s="51"/>
      <c r="B345" s="11" t="s">
        <v>2</v>
      </c>
      <c r="C345" s="5">
        <v>20000</v>
      </c>
      <c r="D345" s="5">
        <v>0</v>
      </c>
      <c r="E345" s="5">
        <v>0</v>
      </c>
      <c r="F345" s="43">
        <f t="shared" si="32"/>
        <v>0</v>
      </c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</row>
    <row r="346" spans="1:35" s="6" customFormat="1" ht="10.5" customHeight="1" x14ac:dyDescent="0.2">
      <c r="A346" s="51"/>
      <c r="B346" s="11" t="s">
        <v>1</v>
      </c>
      <c r="C346" s="5">
        <v>0</v>
      </c>
      <c r="D346" s="5">
        <v>0</v>
      </c>
      <c r="E346" s="5">
        <v>0</v>
      </c>
      <c r="F346" s="43" t="e">
        <f t="shared" si="32"/>
        <v>#DIV/0!</v>
      </c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</row>
    <row r="347" spans="1:35" s="6" customFormat="1" ht="10.5" customHeight="1" x14ac:dyDescent="0.2">
      <c r="A347" s="51"/>
      <c r="B347" s="11" t="s">
        <v>0</v>
      </c>
      <c r="C347" s="5">
        <v>0</v>
      </c>
      <c r="D347" s="5">
        <v>0</v>
      </c>
      <c r="E347" s="5">
        <v>0</v>
      </c>
      <c r="F347" s="43" t="e">
        <f t="shared" si="32"/>
        <v>#DIV/0!</v>
      </c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</row>
    <row r="348" spans="1:35" s="6" customFormat="1" ht="10.5" customHeight="1" x14ac:dyDescent="0.2">
      <c r="A348" s="51"/>
      <c r="B348" s="11" t="s">
        <v>111</v>
      </c>
      <c r="C348" s="5">
        <v>0</v>
      </c>
      <c r="D348" s="5">
        <v>0</v>
      </c>
      <c r="E348" s="5">
        <v>0</v>
      </c>
      <c r="F348" s="43" t="e">
        <f t="shared" si="32"/>
        <v>#DIV/0!</v>
      </c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</row>
    <row r="349" spans="1:35" s="6" customFormat="1" ht="12.75" customHeight="1" x14ac:dyDescent="0.2">
      <c r="A349" s="51"/>
      <c r="B349" s="11" t="s">
        <v>104</v>
      </c>
      <c r="C349" s="5">
        <v>20000</v>
      </c>
      <c r="D349" s="5">
        <v>0</v>
      </c>
      <c r="E349" s="5">
        <v>0</v>
      </c>
      <c r="F349" s="43">
        <f t="shared" si="32"/>
        <v>0</v>
      </c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</row>
    <row r="350" spans="1:35" s="6" customFormat="1" ht="12.75" customHeight="1" x14ac:dyDescent="0.2">
      <c r="A350" s="51"/>
      <c r="B350" s="11" t="s">
        <v>113</v>
      </c>
      <c r="C350" s="5">
        <f>C345</f>
        <v>20000</v>
      </c>
      <c r="D350" s="5">
        <f>D345</f>
        <v>0</v>
      </c>
      <c r="E350" s="5">
        <f>E345</f>
        <v>0</v>
      </c>
      <c r="F350" s="43">
        <f t="shared" si="32"/>
        <v>0</v>
      </c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</row>
    <row r="351" spans="1:35" s="6" customFormat="1" ht="11.25" customHeight="1" x14ac:dyDescent="0.2">
      <c r="A351" s="61" t="s">
        <v>48</v>
      </c>
      <c r="B351" s="61"/>
      <c r="C351" s="61"/>
      <c r="D351" s="61"/>
      <c r="E351" s="61"/>
      <c r="F351" s="43" t="e">
        <f t="shared" si="32"/>
        <v>#DIV/0!</v>
      </c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</row>
    <row r="352" spans="1:35" s="6" customFormat="1" ht="10.5" customHeight="1" x14ac:dyDescent="0.2">
      <c r="A352" s="62"/>
      <c r="B352" s="11" t="s">
        <v>112</v>
      </c>
      <c r="C352" s="25">
        <f>SUM(C353:C358)</f>
        <v>162652.77100000001</v>
      </c>
      <c r="D352" s="25">
        <f>SUM(D353:D358)</f>
        <v>0</v>
      </c>
      <c r="E352" s="25">
        <f>SUM(E353:E358)</f>
        <v>0</v>
      </c>
      <c r="F352" s="43">
        <f t="shared" si="32"/>
        <v>0</v>
      </c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</row>
    <row r="353" spans="1:35" s="6" customFormat="1" ht="10.5" customHeight="1" x14ac:dyDescent="0.2">
      <c r="A353" s="62"/>
      <c r="B353" s="11" t="s">
        <v>3</v>
      </c>
      <c r="C353" s="25">
        <f t="shared" ref="C353:E358" si="33">C361+C386+C403</f>
        <v>0</v>
      </c>
      <c r="D353" s="25">
        <f t="shared" si="33"/>
        <v>0</v>
      </c>
      <c r="E353" s="25">
        <f t="shared" si="33"/>
        <v>0</v>
      </c>
      <c r="F353" s="43" t="e">
        <f t="shared" si="32"/>
        <v>#DIV/0!</v>
      </c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</row>
    <row r="354" spans="1:35" s="6" customFormat="1" ht="10.5" customHeight="1" x14ac:dyDescent="0.2">
      <c r="A354" s="62"/>
      <c r="B354" s="11" t="s">
        <v>2</v>
      </c>
      <c r="C354" s="25">
        <f t="shared" si="33"/>
        <v>124027.77099999999</v>
      </c>
      <c r="D354" s="25">
        <f t="shared" si="33"/>
        <v>0</v>
      </c>
      <c r="E354" s="25">
        <f t="shared" si="33"/>
        <v>0</v>
      </c>
      <c r="F354" s="43">
        <f t="shared" si="32"/>
        <v>0</v>
      </c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</row>
    <row r="355" spans="1:35" s="6" customFormat="1" ht="10.5" customHeight="1" x14ac:dyDescent="0.2">
      <c r="A355" s="62"/>
      <c r="B355" s="11" t="s">
        <v>1</v>
      </c>
      <c r="C355" s="25">
        <f t="shared" si="33"/>
        <v>422.3</v>
      </c>
      <c r="D355" s="25">
        <f t="shared" si="33"/>
        <v>0</v>
      </c>
      <c r="E355" s="25">
        <f t="shared" si="33"/>
        <v>0</v>
      </c>
      <c r="F355" s="43">
        <f t="shared" si="32"/>
        <v>0</v>
      </c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</row>
    <row r="356" spans="1:35" s="6" customFormat="1" ht="10.5" customHeight="1" x14ac:dyDescent="0.2">
      <c r="A356" s="62"/>
      <c r="B356" s="11" t="s">
        <v>0</v>
      </c>
      <c r="C356" s="25">
        <f t="shared" si="33"/>
        <v>0</v>
      </c>
      <c r="D356" s="25">
        <f t="shared" si="33"/>
        <v>0</v>
      </c>
      <c r="E356" s="25">
        <f t="shared" si="33"/>
        <v>0</v>
      </c>
      <c r="F356" s="43" t="e">
        <f t="shared" si="32"/>
        <v>#DIV/0!</v>
      </c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</row>
    <row r="357" spans="1:35" s="6" customFormat="1" ht="10.5" customHeight="1" x14ac:dyDescent="0.2">
      <c r="A357" s="62"/>
      <c r="B357" s="11" t="s">
        <v>111</v>
      </c>
      <c r="C357" s="25">
        <f t="shared" si="33"/>
        <v>0</v>
      </c>
      <c r="D357" s="25">
        <f t="shared" si="33"/>
        <v>0</v>
      </c>
      <c r="E357" s="25">
        <f t="shared" si="33"/>
        <v>0</v>
      </c>
      <c r="F357" s="43" t="e">
        <f t="shared" si="32"/>
        <v>#DIV/0!</v>
      </c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</row>
    <row r="358" spans="1:35" s="6" customFormat="1" ht="10.5" customHeight="1" x14ac:dyDescent="0.2">
      <c r="A358" s="62"/>
      <c r="B358" s="11" t="s">
        <v>104</v>
      </c>
      <c r="C358" s="25">
        <f t="shared" si="33"/>
        <v>38202.699999999997</v>
      </c>
      <c r="D358" s="25">
        <f t="shared" si="33"/>
        <v>0</v>
      </c>
      <c r="E358" s="25">
        <f t="shared" si="33"/>
        <v>0</v>
      </c>
      <c r="F358" s="43">
        <f t="shared" si="32"/>
        <v>0</v>
      </c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</row>
    <row r="359" spans="1:35" s="6" customFormat="1" ht="31.5" customHeight="1" x14ac:dyDescent="0.2">
      <c r="A359" s="53" t="s">
        <v>47</v>
      </c>
      <c r="B359" s="12" t="s">
        <v>172</v>
      </c>
      <c r="C359" s="4"/>
      <c r="D359" s="4"/>
      <c r="E359" s="4"/>
      <c r="F359" s="43" t="e">
        <f t="shared" si="32"/>
        <v>#DIV/0!</v>
      </c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</row>
    <row r="360" spans="1:35" s="6" customFormat="1" ht="10.5" customHeight="1" x14ac:dyDescent="0.2">
      <c r="A360" s="54"/>
      <c r="B360" s="11" t="s">
        <v>4</v>
      </c>
      <c r="C360" s="4">
        <f>SUM(C361:C366)</f>
        <v>72417</v>
      </c>
      <c r="D360" s="4">
        <f>SUM(D361:D366)</f>
        <v>0</v>
      </c>
      <c r="E360" s="4">
        <f>SUM(E361:E366)</f>
        <v>0</v>
      </c>
      <c r="F360" s="43">
        <f t="shared" si="32"/>
        <v>0</v>
      </c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</row>
    <row r="361" spans="1:35" s="6" customFormat="1" ht="10.5" customHeight="1" x14ac:dyDescent="0.2">
      <c r="A361" s="54"/>
      <c r="B361" s="11" t="s">
        <v>3</v>
      </c>
      <c r="C361" s="4">
        <f t="shared" ref="C361:E366" si="34">C370+C378</f>
        <v>0</v>
      </c>
      <c r="D361" s="4">
        <f t="shared" si="34"/>
        <v>0</v>
      </c>
      <c r="E361" s="4">
        <f t="shared" si="34"/>
        <v>0</v>
      </c>
      <c r="F361" s="43" t="e">
        <f t="shared" si="32"/>
        <v>#DIV/0!</v>
      </c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</row>
    <row r="362" spans="1:35" s="6" customFormat="1" ht="10.5" customHeight="1" x14ac:dyDescent="0.2">
      <c r="A362" s="54"/>
      <c r="B362" s="11" t="s">
        <v>2</v>
      </c>
      <c r="C362" s="4">
        <f t="shared" si="34"/>
        <v>34616</v>
      </c>
      <c r="D362" s="4">
        <f t="shared" si="34"/>
        <v>0</v>
      </c>
      <c r="E362" s="4">
        <f t="shared" si="34"/>
        <v>0</v>
      </c>
      <c r="F362" s="43">
        <f t="shared" si="32"/>
        <v>0</v>
      </c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</row>
    <row r="363" spans="1:35" s="6" customFormat="1" ht="10.5" customHeight="1" x14ac:dyDescent="0.2">
      <c r="A363" s="54"/>
      <c r="B363" s="11" t="s">
        <v>1</v>
      </c>
      <c r="C363" s="4">
        <f t="shared" si="34"/>
        <v>0</v>
      </c>
      <c r="D363" s="4">
        <f t="shared" si="34"/>
        <v>0</v>
      </c>
      <c r="E363" s="4">
        <f t="shared" si="34"/>
        <v>0</v>
      </c>
      <c r="F363" s="43" t="e">
        <f t="shared" si="32"/>
        <v>#DIV/0!</v>
      </c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</row>
    <row r="364" spans="1:35" s="6" customFormat="1" ht="10.5" customHeight="1" x14ac:dyDescent="0.2">
      <c r="A364" s="54"/>
      <c r="B364" s="11" t="s">
        <v>0</v>
      </c>
      <c r="C364" s="4">
        <f t="shared" si="34"/>
        <v>0</v>
      </c>
      <c r="D364" s="4">
        <f t="shared" si="34"/>
        <v>0</v>
      </c>
      <c r="E364" s="4">
        <f t="shared" si="34"/>
        <v>0</v>
      </c>
      <c r="F364" s="43" t="e">
        <f t="shared" si="32"/>
        <v>#DIV/0!</v>
      </c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</row>
    <row r="365" spans="1:35" s="6" customFormat="1" ht="10.5" customHeight="1" x14ac:dyDescent="0.2">
      <c r="A365" s="54"/>
      <c r="B365" s="11" t="s">
        <v>111</v>
      </c>
      <c r="C365" s="4">
        <f t="shared" si="34"/>
        <v>0</v>
      </c>
      <c r="D365" s="4">
        <f t="shared" si="34"/>
        <v>0</v>
      </c>
      <c r="E365" s="4">
        <f t="shared" si="34"/>
        <v>0</v>
      </c>
      <c r="F365" s="43" t="e">
        <f t="shared" si="32"/>
        <v>#DIV/0!</v>
      </c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</row>
    <row r="366" spans="1:35" s="6" customFormat="1" ht="10.5" customHeight="1" x14ac:dyDescent="0.2">
      <c r="A366" s="54"/>
      <c r="B366" s="11" t="s">
        <v>104</v>
      </c>
      <c r="C366" s="4">
        <f t="shared" si="34"/>
        <v>37801</v>
      </c>
      <c r="D366" s="4">
        <f t="shared" si="34"/>
        <v>0</v>
      </c>
      <c r="E366" s="4">
        <f t="shared" si="34"/>
        <v>0</v>
      </c>
      <c r="F366" s="43">
        <f t="shared" si="32"/>
        <v>0</v>
      </c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</row>
    <row r="367" spans="1:35" s="6" customFormat="1" ht="39" x14ac:dyDescent="0.2">
      <c r="A367" s="55"/>
      <c r="B367" s="11" t="s">
        <v>239</v>
      </c>
      <c r="C367" s="5"/>
      <c r="D367" s="5"/>
      <c r="E367" s="5"/>
      <c r="F367" s="43" t="e">
        <f t="shared" si="32"/>
        <v>#DIV/0!</v>
      </c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</row>
    <row r="368" spans="1:35" s="6" customFormat="1" ht="33" customHeight="1" x14ac:dyDescent="0.2">
      <c r="A368" s="53" t="s">
        <v>46</v>
      </c>
      <c r="B368" s="14" t="s">
        <v>135</v>
      </c>
      <c r="C368" s="4"/>
      <c r="D368" s="4"/>
      <c r="E368" s="4"/>
      <c r="F368" s="43" t="e">
        <f t="shared" si="32"/>
        <v>#DIV/0!</v>
      </c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</row>
    <row r="369" spans="1:35" s="6" customFormat="1" ht="11.25" customHeight="1" x14ac:dyDescent="0.2">
      <c r="A369" s="54"/>
      <c r="B369" s="11" t="s">
        <v>4</v>
      </c>
      <c r="C369" s="4">
        <f>SUM(C370:C375)</f>
        <v>38690.5</v>
      </c>
      <c r="D369" s="4">
        <f>SUM(D370:D375)</f>
        <v>0</v>
      </c>
      <c r="E369" s="4">
        <f>SUM(E370:E375)</f>
        <v>0</v>
      </c>
      <c r="F369" s="43">
        <f t="shared" si="32"/>
        <v>0</v>
      </c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</row>
    <row r="370" spans="1:35" s="6" customFormat="1" ht="11.25" customHeight="1" x14ac:dyDescent="0.2">
      <c r="A370" s="54"/>
      <c r="B370" s="11" t="s">
        <v>3</v>
      </c>
      <c r="C370" s="5">
        <v>0</v>
      </c>
      <c r="D370" s="5">
        <v>0</v>
      </c>
      <c r="E370" s="5">
        <v>0</v>
      </c>
      <c r="F370" s="43" t="e">
        <f t="shared" si="32"/>
        <v>#DIV/0!</v>
      </c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</row>
    <row r="371" spans="1:35" s="6" customFormat="1" ht="11.25" customHeight="1" x14ac:dyDescent="0.2">
      <c r="A371" s="54"/>
      <c r="B371" s="11" t="s">
        <v>2</v>
      </c>
      <c r="C371" s="5">
        <v>18760</v>
      </c>
      <c r="D371" s="5">
        <v>0</v>
      </c>
      <c r="E371" s="5">
        <v>0</v>
      </c>
      <c r="F371" s="43">
        <f t="shared" si="32"/>
        <v>0</v>
      </c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</row>
    <row r="372" spans="1:35" s="6" customFormat="1" ht="11.25" customHeight="1" x14ac:dyDescent="0.2">
      <c r="A372" s="54"/>
      <c r="B372" s="11" t="s">
        <v>1</v>
      </c>
      <c r="C372" s="5">
        <v>0</v>
      </c>
      <c r="D372" s="5">
        <v>0</v>
      </c>
      <c r="E372" s="5">
        <v>0</v>
      </c>
      <c r="F372" s="43" t="e">
        <f t="shared" si="32"/>
        <v>#DIV/0!</v>
      </c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</row>
    <row r="373" spans="1:35" s="6" customFormat="1" ht="11.25" customHeight="1" x14ac:dyDescent="0.2">
      <c r="A373" s="54"/>
      <c r="B373" s="11" t="s">
        <v>0</v>
      </c>
      <c r="C373" s="5">
        <v>0</v>
      </c>
      <c r="D373" s="5">
        <v>0</v>
      </c>
      <c r="E373" s="5">
        <v>0</v>
      </c>
      <c r="F373" s="43" t="e">
        <f t="shared" si="32"/>
        <v>#DIV/0!</v>
      </c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</row>
    <row r="374" spans="1:35" s="6" customFormat="1" ht="11.25" customHeight="1" x14ac:dyDescent="0.2">
      <c r="A374" s="54"/>
      <c r="B374" s="11" t="s">
        <v>111</v>
      </c>
      <c r="C374" s="5">
        <v>0</v>
      </c>
      <c r="D374" s="5">
        <v>0</v>
      </c>
      <c r="E374" s="5">
        <v>0</v>
      </c>
      <c r="F374" s="43" t="e">
        <f t="shared" si="32"/>
        <v>#DIV/0!</v>
      </c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</row>
    <row r="375" spans="1:35" s="6" customFormat="1" ht="11.25" customHeight="1" x14ac:dyDescent="0.2">
      <c r="A375" s="54"/>
      <c r="B375" s="11" t="s">
        <v>104</v>
      </c>
      <c r="C375" s="5">
        <v>19930.5</v>
      </c>
      <c r="D375" s="5">
        <v>0</v>
      </c>
      <c r="E375" s="5">
        <v>0</v>
      </c>
      <c r="F375" s="43">
        <f t="shared" si="32"/>
        <v>0</v>
      </c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</row>
    <row r="376" spans="1:35" s="6" customFormat="1" ht="32.25" customHeight="1" x14ac:dyDescent="0.2">
      <c r="A376" s="53" t="s">
        <v>45</v>
      </c>
      <c r="B376" s="14" t="s">
        <v>136</v>
      </c>
      <c r="C376" s="4"/>
      <c r="D376" s="4"/>
      <c r="E376" s="4"/>
      <c r="F376" s="43" t="e">
        <f t="shared" si="32"/>
        <v>#DIV/0!</v>
      </c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</row>
    <row r="377" spans="1:35" s="6" customFormat="1" ht="9.75" customHeight="1" x14ac:dyDescent="0.2">
      <c r="A377" s="54"/>
      <c r="B377" s="11" t="s">
        <v>4</v>
      </c>
      <c r="C377" s="4">
        <f>SUM(C378:C383)</f>
        <v>33726.5</v>
      </c>
      <c r="D377" s="4">
        <f>SUM(D378:D383)</f>
        <v>0</v>
      </c>
      <c r="E377" s="4">
        <f>SUM(E378:E383)</f>
        <v>0</v>
      </c>
      <c r="F377" s="43">
        <f t="shared" si="32"/>
        <v>0</v>
      </c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</row>
    <row r="378" spans="1:35" s="6" customFormat="1" ht="9.75" customHeight="1" x14ac:dyDescent="0.2">
      <c r="A378" s="54"/>
      <c r="B378" s="11" t="s">
        <v>3</v>
      </c>
      <c r="C378" s="5">
        <v>0</v>
      </c>
      <c r="D378" s="5">
        <v>0</v>
      </c>
      <c r="E378" s="5">
        <v>0</v>
      </c>
      <c r="F378" s="43" t="e">
        <f t="shared" si="32"/>
        <v>#DIV/0!</v>
      </c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</row>
    <row r="379" spans="1:35" s="6" customFormat="1" ht="9.75" customHeight="1" x14ac:dyDescent="0.2">
      <c r="A379" s="54"/>
      <c r="B379" s="11" t="s">
        <v>2</v>
      </c>
      <c r="C379" s="5">
        <v>15856.000000000002</v>
      </c>
      <c r="D379" s="5">
        <v>0</v>
      </c>
      <c r="E379" s="5">
        <v>0</v>
      </c>
      <c r="F379" s="43">
        <f t="shared" si="32"/>
        <v>0</v>
      </c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</row>
    <row r="380" spans="1:35" s="6" customFormat="1" ht="9.75" customHeight="1" x14ac:dyDescent="0.2">
      <c r="A380" s="54"/>
      <c r="B380" s="11" t="s">
        <v>1</v>
      </c>
      <c r="C380" s="5">
        <v>0</v>
      </c>
      <c r="D380" s="5">
        <v>0</v>
      </c>
      <c r="E380" s="5">
        <v>0</v>
      </c>
      <c r="F380" s="43" t="e">
        <f t="shared" si="32"/>
        <v>#DIV/0!</v>
      </c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</row>
    <row r="381" spans="1:35" s="6" customFormat="1" ht="9.75" customHeight="1" x14ac:dyDescent="0.2">
      <c r="A381" s="54"/>
      <c r="B381" s="11" t="s">
        <v>0</v>
      </c>
      <c r="C381" s="5">
        <v>0</v>
      </c>
      <c r="D381" s="5">
        <v>0</v>
      </c>
      <c r="E381" s="5">
        <v>0</v>
      </c>
      <c r="F381" s="43" t="e">
        <f t="shared" si="32"/>
        <v>#DIV/0!</v>
      </c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</row>
    <row r="382" spans="1:35" s="6" customFormat="1" ht="9.75" customHeight="1" x14ac:dyDescent="0.2">
      <c r="A382" s="54"/>
      <c r="B382" s="11" t="s">
        <v>111</v>
      </c>
      <c r="C382" s="5">
        <v>0</v>
      </c>
      <c r="D382" s="5">
        <v>0</v>
      </c>
      <c r="E382" s="5">
        <v>0</v>
      </c>
      <c r="F382" s="43" t="e">
        <f t="shared" si="32"/>
        <v>#DIV/0!</v>
      </c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</row>
    <row r="383" spans="1:35" s="6" customFormat="1" ht="9.75" customHeight="1" x14ac:dyDescent="0.2">
      <c r="A383" s="54"/>
      <c r="B383" s="11" t="s">
        <v>104</v>
      </c>
      <c r="C383" s="5">
        <v>17870.5</v>
      </c>
      <c r="D383" s="5">
        <v>0</v>
      </c>
      <c r="E383" s="5">
        <v>0</v>
      </c>
      <c r="F383" s="43">
        <f t="shared" si="32"/>
        <v>0</v>
      </c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</row>
    <row r="384" spans="1:35" s="6" customFormat="1" ht="39" customHeight="1" x14ac:dyDescent="0.2">
      <c r="A384" s="53" t="s">
        <v>44</v>
      </c>
      <c r="B384" s="13" t="s">
        <v>171</v>
      </c>
      <c r="C384" s="5"/>
      <c r="D384" s="5"/>
      <c r="E384" s="5"/>
      <c r="F384" s="43" t="e">
        <f t="shared" si="32"/>
        <v>#DIV/0!</v>
      </c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</row>
    <row r="385" spans="1:35" s="6" customFormat="1" ht="12.75" customHeight="1" x14ac:dyDescent="0.2">
      <c r="A385" s="54"/>
      <c r="B385" s="11" t="s">
        <v>4</v>
      </c>
      <c r="C385" s="4">
        <f>SUM(C386:C391)</f>
        <v>87411.770999999993</v>
      </c>
      <c r="D385" s="4">
        <f>SUM(D386:D391)</f>
        <v>0</v>
      </c>
      <c r="E385" s="4">
        <f>SUM(E386:E391)</f>
        <v>0</v>
      </c>
      <c r="F385" s="43">
        <f t="shared" si="32"/>
        <v>0</v>
      </c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</row>
    <row r="386" spans="1:35" s="6" customFormat="1" ht="12.75" customHeight="1" x14ac:dyDescent="0.2">
      <c r="A386" s="54"/>
      <c r="B386" s="11" t="s">
        <v>3</v>
      </c>
      <c r="C386" s="5">
        <f>C395</f>
        <v>0</v>
      </c>
      <c r="D386" s="5">
        <f t="shared" ref="D386:E386" si="35">D395</f>
        <v>0</v>
      </c>
      <c r="E386" s="5">
        <f t="shared" si="35"/>
        <v>0</v>
      </c>
      <c r="F386" s="43" t="e">
        <f t="shared" si="32"/>
        <v>#DIV/0!</v>
      </c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</row>
    <row r="387" spans="1:35" s="6" customFormat="1" ht="12.75" customHeight="1" x14ac:dyDescent="0.2">
      <c r="A387" s="54"/>
      <c r="B387" s="11" t="s">
        <v>2</v>
      </c>
      <c r="C387" s="5">
        <f t="shared" ref="C387:E391" si="36">C396</f>
        <v>87411.770999999993</v>
      </c>
      <c r="D387" s="5">
        <f t="shared" si="36"/>
        <v>0</v>
      </c>
      <c r="E387" s="5">
        <f t="shared" si="36"/>
        <v>0</v>
      </c>
      <c r="F387" s="43">
        <f t="shared" si="32"/>
        <v>0</v>
      </c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</row>
    <row r="388" spans="1:35" s="6" customFormat="1" ht="12.75" customHeight="1" x14ac:dyDescent="0.2">
      <c r="A388" s="54"/>
      <c r="B388" s="11" t="s">
        <v>1</v>
      </c>
      <c r="C388" s="5">
        <f t="shared" si="36"/>
        <v>0</v>
      </c>
      <c r="D388" s="5">
        <f t="shared" si="36"/>
        <v>0</v>
      </c>
      <c r="E388" s="5">
        <f t="shared" si="36"/>
        <v>0</v>
      </c>
      <c r="F388" s="43" t="e">
        <f t="shared" si="32"/>
        <v>#DIV/0!</v>
      </c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</row>
    <row r="389" spans="1:35" s="6" customFormat="1" ht="12.75" customHeight="1" x14ac:dyDescent="0.2">
      <c r="A389" s="54"/>
      <c r="B389" s="11" t="s">
        <v>0</v>
      </c>
      <c r="C389" s="5">
        <f t="shared" si="36"/>
        <v>0</v>
      </c>
      <c r="D389" s="5">
        <f t="shared" si="36"/>
        <v>0</v>
      </c>
      <c r="E389" s="5">
        <f t="shared" si="36"/>
        <v>0</v>
      </c>
      <c r="F389" s="43" t="e">
        <f t="shared" si="32"/>
        <v>#DIV/0!</v>
      </c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</row>
    <row r="390" spans="1:35" s="6" customFormat="1" ht="12.75" customHeight="1" x14ac:dyDescent="0.2">
      <c r="A390" s="54"/>
      <c r="B390" s="11" t="s">
        <v>111</v>
      </c>
      <c r="C390" s="5">
        <f t="shared" si="36"/>
        <v>0</v>
      </c>
      <c r="D390" s="5">
        <f t="shared" si="36"/>
        <v>0</v>
      </c>
      <c r="E390" s="5">
        <f t="shared" si="36"/>
        <v>0</v>
      </c>
      <c r="F390" s="43" t="e">
        <f t="shared" si="32"/>
        <v>#DIV/0!</v>
      </c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</row>
    <row r="391" spans="1:35" s="6" customFormat="1" ht="10.5" customHeight="1" x14ac:dyDescent="0.2">
      <c r="A391" s="54"/>
      <c r="B391" s="11" t="s">
        <v>104</v>
      </c>
      <c r="C391" s="5">
        <f t="shared" si="36"/>
        <v>0</v>
      </c>
      <c r="D391" s="5">
        <f t="shared" si="36"/>
        <v>0</v>
      </c>
      <c r="E391" s="5">
        <f t="shared" si="36"/>
        <v>0</v>
      </c>
      <c r="F391" s="43" t="e">
        <f t="shared" si="32"/>
        <v>#DIV/0!</v>
      </c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</row>
    <row r="392" spans="1:35" s="6" customFormat="1" ht="58.5" x14ac:dyDescent="0.2">
      <c r="A392" s="55"/>
      <c r="B392" s="29" t="s">
        <v>201</v>
      </c>
      <c r="C392" s="5"/>
      <c r="D392" s="5"/>
      <c r="E392" s="5"/>
      <c r="F392" s="43" t="e">
        <f t="shared" si="32"/>
        <v>#DIV/0!</v>
      </c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</row>
    <row r="393" spans="1:35" s="6" customFormat="1" ht="21.75" customHeight="1" x14ac:dyDescent="0.2">
      <c r="A393" s="51" t="s">
        <v>43</v>
      </c>
      <c r="B393" s="13" t="s">
        <v>139</v>
      </c>
      <c r="C393" s="5"/>
      <c r="D393" s="5"/>
      <c r="E393" s="5"/>
      <c r="F393" s="43" t="e">
        <f t="shared" si="32"/>
        <v>#DIV/0!</v>
      </c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</row>
    <row r="394" spans="1:35" s="6" customFormat="1" ht="9.75" customHeight="1" x14ac:dyDescent="0.2">
      <c r="A394" s="51"/>
      <c r="B394" s="11" t="s">
        <v>4</v>
      </c>
      <c r="C394" s="4">
        <f>SUM(C395:C400)</f>
        <v>87411.770999999993</v>
      </c>
      <c r="D394" s="4">
        <f>SUM(D395:D400)</f>
        <v>0</v>
      </c>
      <c r="E394" s="4">
        <f>SUM(E395:E400)</f>
        <v>0</v>
      </c>
      <c r="F394" s="43">
        <f t="shared" si="32"/>
        <v>0</v>
      </c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</row>
    <row r="395" spans="1:35" s="6" customFormat="1" ht="9.75" customHeight="1" x14ac:dyDescent="0.2">
      <c r="A395" s="51"/>
      <c r="B395" s="11" t="s">
        <v>3</v>
      </c>
      <c r="C395" s="5">
        <v>0</v>
      </c>
      <c r="D395" s="5">
        <v>0</v>
      </c>
      <c r="E395" s="5">
        <v>0</v>
      </c>
      <c r="F395" s="43" t="e">
        <f t="shared" si="32"/>
        <v>#DIV/0!</v>
      </c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</row>
    <row r="396" spans="1:35" s="6" customFormat="1" ht="9.75" customHeight="1" x14ac:dyDescent="0.2">
      <c r="A396" s="51"/>
      <c r="B396" s="11" t="s">
        <v>2</v>
      </c>
      <c r="C396" s="5">
        <v>87411.770999999993</v>
      </c>
      <c r="D396" s="5">
        <v>0</v>
      </c>
      <c r="E396" s="5">
        <v>0</v>
      </c>
      <c r="F396" s="43">
        <f t="shared" si="32"/>
        <v>0</v>
      </c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</row>
    <row r="397" spans="1:35" s="6" customFormat="1" ht="9.75" customHeight="1" x14ac:dyDescent="0.2">
      <c r="A397" s="51"/>
      <c r="B397" s="11" t="s">
        <v>1</v>
      </c>
      <c r="C397" s="5">
        <v>0</v>
      </c>
      <c r="D397" s="5">
        <v>0</v>
      </c>
      <c r="E397" s="5">
        <v>0</v>
      </c>
      <c r="F397" s="43" t="e">
        <f t="shared" si="32"/>
        <v>#DIV/0!</v>
      </c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</row>
    <row r="398" spans="1:35" s="6" customFormat="1" ht="9.75" customHeight="1" x14ac:dyDescent="0.2">
      <c r="A398" s="51"/>
      <c r="B398" s="11" t="s">
        <v>0</v>
      </c>
      <c r="C398" s="5">
        <v>0</v>
      </c>
      <c r="D398" s="5">
        <v>0</v>
      </c>
      <c r="E398" s="5">
        <v>0</v>
      </c>
      <c r="F398" s="43" t="e">
        <f t="shared" ref="F398:F461" si="37">E398/C398</f>
        <v>#DIV/0!</v>
      </c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</row>
    <row r="399" spans="1:35" s="6" customFormat="1" ht="9.75" customHeight="1" x14ac:dyDescent="0.2">
      <c r="A399" s="51"/>
      <c r="B399" s="11" t="s">
        <v>111</v>
      </c>
      <c r="C399" s="5">
        <v>0</v>
      </c>
      <c r="D399" s="5">
        <v>0</v>
      </c>
      <c r="E399" s="5">
        <v>0</v>
      </c>
      <c r="F399" s="43" t="e">
        <f t="shared" si="37"/>
        <v>#DIV/0!</v>
      </c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</row>
    <row r="400" spans="1:35" s="6" customFormat="1" ht="9.75" customHeight="1" x14ac:dyDescent="0.2">
      <c r="A400" s="51"/>
      <c r="B400" s="11" t="s">
        <v>104</v>
      </c>
      <c r="C400" s="5">
        <v>0</v>
      </c>
      <c r="D400" s="5">
        <v>0</v>
      </c>
      <c r="E400" s="5">
        <v>0</v>
      </c>
      <c r="F400" s="43" t="e">
        <f t="shared" si="37"/>
        <v>#DIV/0!</v>
      </c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</row>
    <row r="401" spans="1:35" s="6" customFormat="1" ht="22.5" customHeight="1" x14ac:dyDescent="0.2">
      <c r="A401" s="53" t="s">
        <v>97</v>
      </c>
      <c r="B401" s="13" t="s">
        <v>170</v>
      </c>
      <c r="C401" s="5"/>
      <c r="D401" s="5"/>
      <c r="E401" s="5"/>
      <c r="F401" s="43" t="e">
        <f t="shared" si="37"/>
        <v>#DIV/0!</v>
      </c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</row>
    <row r="402" spans="1:35" s="6" customFormat="1" ht="13.5" customHeight="1" x14ac:dyDescent="0.2">
      <c r="A402" s="54"/>
      <c r="B402" s="11" t="s">
        <v>4</v>
      </c>
      <c r="C402" s="4">
        <f>SUM(C403:C408)</f>
        <v>2824</v>
      </c>
      <c r="D402" s="4">
        <f>SUM(D403:D408)</f>
        <v>0</v>
      </c>
      <c r="E402" s="4">
        <f>SUM(E403:E408)</f>
        <v>0</v>
      </c>
      <c r="F402" s="43">
        <f t="shared" si="37"/>
        <v>0</v>
      </c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</row>
    <row r="403" spans="1:35" s="6" customFormat="1" ht="13.5" customHeight="1" x14ac:dyDescent="0.2">
      <c r="A403" s="54"/>
      <c r="B403" s="11" t="s">
        <v>3</v>
      </c>
      <c r="C403" s="5">
        <v>0</v>
      </c>
      <c r="D403" s="5">
        <v>0</v>
      </c>
      <c r="E403" s="5">
        <v>0</v>
      </c>
      <c r="F403" s="43" t="e">
        <f t="shared" si="37"/>
        <v>#DIV/0!</v>
      </c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</row>
    <row r="404" spans="1:35" s="6" customFormat="1" ht="13.5" customHeight="1" x14ac:dyDescent="0.2">
      <c r="A404" s="54"/>
      <c r="B404" s="11" t="s">
        <v>2</v>
      </c>
      <c r="C404" s="5">
        <v>2000</v>
      </c>
      <c r="D404" s="5">
        <v>0</v>
      </c>
      <c r="E404" s="5">
        <v>0</v>
      </c>
      <c r="F404" s="43">
        <f t="shared" si="37"/>
        <v>0</v>
      </c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</row>
    <row r="405" spans="1:35" s="6" customFormat="1" ht="13.5" customHeight="1" x14ac:dyDescent="0.2">
      <c r="A405" s="54"/>
      <c r="B405" s="11" t="s">
        <v>1</v>
      </c>
      <c r="C405" s="5">
        <v>422.3</v>
      </c>
      <c r="D405" s="5">
        <v>0</v>
      </c>
      <c r="E405" s="5">
        <v>0</v>
      </c>
      <c r="F405" s="43">
        <f t="shared" si="37"/>
        <v>0</v>
      </c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</row>
    <row r="406" spans="1:35" s="6" customFormat="1" ht="13.5" customHeight="1" x14ac:dyDescent="0.2">
      <c r="A406" s="54"/>
      <c r="B406" s="11" t="s">
        <v>0</v>
      </c>
      <c r="C406" s="5">
        <v>0</v>
      </c>
      <c r="D406" s="5">
        <v>0</v>
      </c>
      <c r="E406" s="5">
        <v>0</v>
      </c>
      <c r="F406" s="43" t="e">
        <f t="shared" si="37"/>
        <v>#DIV/0!</v>
      </c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</row>
    <row r="407" spans="1:35" s="6" customFormat="1" ht="13.5" customHeight="1" x14ac:dyDescent="0.2">
      <c r="A407" s="54"/>
      <c r="B407" s="11" t="s">
        <v>111</v>
      </c>
      <c r="C407" s="5">
        <v>0</v>
      </c>
      <c r="D407" s="5">
        <v>0</v>
      </c>
      <c r="E407" s="5">
        <v>0</v>
      </c>
      <c r="F407" s="43" t="e">
        <f t="shared" si="37"/>
        <v>#DIV/0!</v>
      </c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</row>
    <row r="408" spans="1:35" s="6" customFormat="1" ht="13.5" customHeight="1" x14ac:dyDescent="0.2">
      <c r="A408" s="54"/>
      <c r="B408" s="11" t="s">
        <v>104</v>
      </c>
      <c r="C408" s="5">
        <v>401.7</v>
      </c>
      <c r="D408" s="5">
        <v>0</v>
      </c>
      <c r="E408" s="5">
        <v>0</v>
      </c>
      <c r="F408" s="43">
        <f t="shared" si="37"/>
        <v>0</v>
      </c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</row>
    <row r="409" spans="1:35" s="6" customFormat="1" ht="9.75" customHeight="1" x14ac:dyDescent="0.2">
      <c r="A409" s="61" t="s">
        <v>38</v>
      </c>
      <c r="B409" s="61"/>
      <c r="C409" s="61"/>
      <c r="D409" s="61"/>
      <c r="E409" s="61"/>
      <c r="F409" s="43" t="e">
        <f t="shared" si="37"/>
        <v>#DIV/0!</v>
      </c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</row>
    <row r="410" spans="1:35" s="6" customFormat="1" ht="9" customHeight="1" x14ac:dyDescent="0.2">
      <c r="A410" s="62"/>
      <c r="B410" s="11" t="s">
        <v>112</v>
      </c>
      <c r="C410" s="25">
        <f>SUM(C411:C416)</f>
        <v>28669.5</v>
      </c>
      <c r="D410" s="25">
        <f>SUM(D411:D416)</f>
        <v>0</v>
      </c>
      <c r="E410" s="25">
        <f>SUM(E411:E416)</f>
        <v>0</v>
      </c>
      <c r="F410" s="43">
        <f t="shared" si="37"/>
        <v>0</v>
      </c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</row>
    <row r="411" spans="1:35" s="6" customFormat="1" ht="9" customHeight="1" x14ac:dyDescent="0.2">
      <c r="A411" s="62"/>
      <c r="B411" s="11" t="s">
        <v>3</v>
      </c>
      <c r="C411" s="25">
        <f>C419</f>
        <v>0</v>
      </c>
      <c r="D411" s="25">
        <f t="shared" ref="D411:E411" si="38">D419</f>
        <v>0</v>
      </c>
      <c r="E411" s="25">
        <f t="shared" si="38"/>
        <v>0</v>
      </c>
      <c r="F411" s="43" t="e">
        <f t="shared" si="37"/>
        <v>#DIV/0!</v>
      </c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</row>
    <row r="412" spans="1:35" s="6" customFormat="1" ht="9" customHeight="1" x14ac:dyDescent="0.2">
      <c r="A412" s="62"/>
      <c r="B412" s="11" t="s">
        <v>2</v>
      </c>
      <c r="C412" s="25">
        <f t="shared" ref="C412:E416" si="39">C420</f>
        <v>28000</v>
      </c>
      <c r="D412" s="25">
        <f t="shared" si="39"/>
        <v>0</v>
      </c>
      <c r="E412" s="25">
        <f t="shared" si="39"/>
        <v>0</v>
      </c>
      <c r="F412" s="43">
        <f t="shared" si="37"/>
        <v>0</v>
      </c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</row>
    <row r="413" spans="1:35" s="6" customFormat="1" ht="9" customHeight="1" x14ac:dyDescent="0.2">
      <c r="A413" s="62"/>
      <c r="B413" s="11" t="s">
        <v>1</v>
      </c>
      <c r="C413" s="25">
        <f t="shared" si="39"/>
        <v>0</v>
      </c>
      <c r="D413" s="25">
        <f t="shared" si="39"/>
        <v>0</v>
      </c>
      <c r="E413" s="25">
        <f t="shared" si="39"/>
        <v>0</v>
      </c>
      <c r="F413" s="43" t="e">
        <f t="shared" si="37"/>
        <v>#DIV/0!</v>
      </c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</row>
    <row r="414" spans="1:35" s="6" customFormat="1" ht="9" customHeight="1" x14ac:dyDescent="0.2">
      <c r="A414" s="62"/>
      <c r="B414" s="11" t="s">
        <v>0</v>
      </c>
      <c r="C414" s="25">
        <f t="shared" si="39"/>
        <v>0</v>
      </c>
      <c r="D414" s="25">
        <f t="shared" si="39"/>
        <v>0</v>
      </c>
      <c r="E414" s="25">
        <f t="shared" si="39"/>
        <v>0</v>
      </c>
      <c r="F414" s="43" t="e">
        <f t="shared" si="37"/>
        <v>#DIV/0!</v>
      </c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</row>
    <row r="415" spans="1:35" s="6" customFormat="1" ht="9" customHeight="1" x14ac:dyDescent="0.2">
      <c r="A415" s="62"/>
      <c r="B415" s="11" t="s">
        <v>111</v>
      </c>
      <c r="C415" s="25">
        <f t="shared" si="39"/>
        <v>0</v>
      </c>
      <c r="D415" s="25">
        <f t="shared" si="39"/>
        <v>0</v>
      </c>
      <c r="E415" s="25">
        <f t="shared" si="39"/>
        <v>0</v>
      </c>
      <c r="F415" s="43" t="e">
        <f t="shared" si="37"/>
        <v>#DIV/0!</v>
      </c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</row>
    <row r="416" spans="1:35" s="6" customFormat="1" ht="9" customHeight="1" x14ac:dyDescent="0.2">
      <c r="A416" s="62"/>
      <c r="B416" s="11" t="s">
        <v>104</v>
      </c>
      <c r="C416" s="25">
        <f t="shared" si="39"/>
        <v>669.5</v>
      </c>
      <c r="D416" s="25">
        <f t="shared" si="39"/>
        <v>0</v>
      </c>
      <c r="E416" s="25">
        <f t="shared" si="39"/>
        <v>0</v>
      </c>
      <c r="F416" s="43">
        <f t="shared" si="37"/>
        <v>0</v>
      </c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</row>
    <row r="417" spans="1:35" s="6" customFormat="1" ht="30.75" customHeight="1" x14ac:dyDescent="0.2">
      <c r="A417" s="53" t="s">
        <v>37</v>
      </c>
      <c r="B417" s="12" t="s">
        <v>169</v>
      </c>
      <c r="C417" s="4"/>
      <c r="D417" s="4"/>
      <c r="E417" s="4"/>
      <c r="F417" s="43" t="e">
        <f t="shared" si="37"/>
        <v>#DIV/0!</v>
      </c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</row>
    <row r="418" spans="1:35" s="6" customFormat="1" ht="9.75" customHeight="1" x14ac:dyDescent="0.2">
      <c r="A418" s="54"/>
      <c r="B418" s="11" t="s">
        <v>4</v>
      </c>
      <c r="C418" s="4">
        <f>SUM(C419:C424)</f>
        <v>28669.5</v>
      </c>
      <c r="D418" s="4">
        <f>SUM(D419:D424)</f>
        <v>0</v>
      </c>
      <c r="E418" s="4">
        <f>SUM(E419:E424)</f>
        <v>0</v>
      </c>
      <c r="F418" s="43">
        <f t="shared" si="37"/>
        <v>0</v>
      </c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</row>
    <row r="419" spans="1:35" s="6" customFormat="1" ht="9.75" customHeight="1" x14ac:dyDescent="0.2">
      <c r="A419" s="54"/>
      <c r="B419" s="11" t="s">
        <v>3</v>
      </c>
      <c r="C419" s="4">
        <f t="shared" ref="C419:E424" si="40">C428+C437</f>
        <v>0</v>
      </c>
      <c r="D419" s="4">
        <f t="shared" si="40"/>
        <v>0</v>
      </c>
      <c r="E419" s="4">
        <f t="shared" si="40"/>
        <v>0</v>
      </c>
      <c r="F419" s="43" t="e">
        <f t="shared" si="37"/>
        <v>#DIV/0!</v>
      </c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</row>
    <row r="420" spans="1:35" s="6" customFormat="1" ht="9.75" customHeight="1" x14ac:dyDescent="0.2">
      <c r="A420" s="54"/>
      <c r="B420" s="11" t="s">
        <v>2</v>
      </c>
      <c r="C420" s="4">
        <f t="shared" si="40"/>
        <v>28000</v>
      </c>
      <c r="D420" s="4">
        <f t="shared" si="40"/>
        <v>0</v>
      </c>
      <c r="E420" s="4">
        <f t="shared" si="40"/>
        <v>0</v>
      </c>
      <c r="F420" s="43">
        <f t="shared" si="37"/>
        <v>0</v>
      </c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</row>
    <row r="421" spans="1:35" s="6" customFormat="1" ht="9.75" customHeight="1" x14ac:dyDescent="0.2">
      <c r="A421" s="54"/>
      <c r="B421" s="11" t="s">
        <v>1</v>
      </c>
      <c r="C421" s="4">
        <f t="shared" si="40"/>
        <v>0</v>
      </c>
      <c r="D421" s="4">
        <f t="shared" si="40"/>
        <v>0</v>
      </c>
      <c r="E421" s="4">
        <f t="shared" si="40"/>
        <v>0</v>
      </c>
      <c r="F421" s="43" t="e">
        <f t="shared" si="37"/>
        <v>#DIV/0!</v>
      </c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</row>
    <row r="422" spans="1:35" s="6" customFormat="1" ht="9.75" customHeight="1" x14ac:dyDescent="0.2">
      <c r="A422" s="54"/>
      <c r="B422" s="11" t="s">
        <v>0</v>
      </c>
      <c r="C422" s="4">
        <f t="shared" si="40"/>
        <v>0</v>
      </c>
      <c r="D422" s="4">
        <f t="shared" si="40"/>
        <v>0</v>
      </c>
      <c r="E422" s="4">
        <f t="shared" si="40"/>
        <v>0</v>
      </c>
      <c r="F422" s="43" t="e">
        <f t="shared" si="37"/>
        <v>#DIV/0!</v>
      </c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</row>
    <row r="423" spans="1:35" s="6" customFormat="1" ht="9.75" customHeight="1" x14ac:dyDescent="0.2">
      <c r="A423" s="54"/>
      <c r="B423" s="11" t="s">
        <v>111</v>
      </c>
      <c r="C423" s="4">
        <f t="shared" si="40"/>
        <v>0</v>
      </c>
      <c r="D423" s="4">
        <f t="shared" si="40"/>
        <v>0</v>
      </c>
      <c r="E423" s="4">
        <f t="shared" si="40"/>
        <v>0</v>
      </c>
      <c r="F423" s="43" t="e">
        <f t="shared" si="37"/>
        <v>#DIV/0!</v>
      </c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</row>
    <row r="424" spans="1:35" s="6" customFormat="1" ht="9.75" customHeight="1" x14ac:dyDescent="0.2">
      <c r="A424" s="54"/>
      <c r="B424" s="11" t="s">
        <v>104</v>
      </c>
      <c r="C424" s="4">
        <f t="shared" si="40"/>
        <v>669.5</v>
      </c>
      <c r="D424" s="4">
        <f t="shared" si="40"/>
        <v>0</v>
      </c>
      <c r="E424" s="4">
        <f t="shared" si="40"/>
        <v>0</v>
      </c>
      <c r="F424" s="43">
        <f t="shared" si="37"/>
        <v>0</v>
      </c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</row>
    <row r="425" spans="1:35" s="6" customFormat="1" ht="78.75" customHeight="1" x14ac:dyDescent="0.2">
      <c r="A425" s="55"/>
      <c r="B425" s="29" t="s">
        <v>238</v>
      </c>
      <c r="C425" s="5"/>
      <c r="D425" s="5"/>
      <c r="E425" s="5"/>
      <c r="F425" s="43" t="e">
        <f t="shared" si="37"/>
        <v>#DIV/0!</v>
      </c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</row>
    <row r="426" spans="1:35" s="6" customFormat="1" ht="20.25" customHeight="1" x14ac:dyDescent="0.2">
      <c r="A426" s="51" t="s">
        <v>36</v>
      </c>
      <c r="B426" s="14" t="s">
        <v>141</v>
      </c>
      <c r="C426" s="4"/>
      <c r="D426" s="4"/>
      <c r="E426" s="4"/>
      <c r="F426" s="43" t="e">
        <f t="shared" si="37"/>
        <v>#DIV/0!</v>
      </c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</row>
    <row r="427" spans="1:35" s="6" customFormat="1" ht="9.75" customHeight="1" x14ac:dyDescent="0.2">
      <c r="A427" s="51"/>
      <c r="B427" s="11" t="s">
        <v>4</v>
      </c>
      <c r="C427" s="4">
        <f>SUM(C428:C433)</f>
        <v>20369.5</v>
      </c>
      <c r="D427" s="4">
        <f>SUM(D428:D433)</f>
        <v>0</v>
      </c>
      <c r="E427" s="4">
        <f>SUM(E428:E433)</f>
        <v>0</v>
      </c>
      <c r="F427" s="43">
        <f t="shared" si="37"/>
        <v>0</v>
      </c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</row>
    <row r="428" spans="1:35" s="6" customFormat="1" ht="9.75" customHeight="1" x14ac:dyDescent="0.2">
      <c r="A428" s="51"/>
      <c r="B428" s="11" t="s">
        <v>3</v>
      </c>
      <c r="C428" s="5">
        <v>0</v>
      </c>
      <c r="D428" s="5">
        <v>0</v>
      </c>
      <c r="E428" s="5">
        <v>0</v>
      </c>
      <c r="F428" s="43" t="e">
        <f t="shared" si="37"/>
        <v>#DIV/0!</v>
      </c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</row>
    <row r="429" spans="1:35" s="6" customFormat="1" ht="9.75" customHeight="1" x14ac:dyDescent="0.2">
      <c r="A429" s="51"/>
      <c r="B429" s="11" t="s">
        <v>2</v>
      </c>
      <c r="C429" s="5">
        <v>20000</v>
      </c>
      <c r="D429" s="5">
        <v>0</v>
      </c>
      <c r="E429" s="5">
        <v>0</v>
      </c>
      <c r="F429" s="43">
        <f t="shared" si="37"/>
        <v>0</v>
      </c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</row>
    <row r="430" spans="1:35" s="6" customFormat="1" ht="9.75" customHeight="1" x14ac:dyDescent="0.2">
      <c r="A430" s="51"/>
      <c r="B430" s="11" t="s">
        <v>1</v>
      </c>
      <c r="C430" s="5">
        <v>0</v>
      </c>
      <c r="D430" s="5">
        <v>0</v>
      </c>
      <c r="E430" s="5">
        <v>0</v>
      </c>
      <c r="F430" s="43" t="e">
        <f t="shared" si="37"/>
        <v>#DIV/0!</v>
      </c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</row>
    <row r="431" spans="1:35" s="6" customFormat="1" ht="9.75" customHeight="1" x14ac:dyDescent="0.2">
      <c r="A431" s="51"/>
      <c r="B431" s="11" t="s">
        <v>0</v>
      </c>
      <c r="C431" s="5">
        <v>0</v>
      </c>
      <c r="D431" s="5">
        <v>0</v>
      </c>
      <c r="E431" s="5">
        <v>0</v>
      </c>
      <c r="F431" s="43" t="e">
        <f t="shared" si="37"/>
        <v>#DIV/0!</v>
      </c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</row>
    <row r="432" spans="1:35" s="6" customFormat="1" ht="9.75" customHeight="1" x14ac:dyDescent="0.2">
      <c r="A432" s="51"/>
      <c r="B432" s="11" t="s">
        <v>111</v>
      </c>
      <c r="C432" s="5">
        <v>0</v>
      </c>
      <c r="D432" s="5">
        <v>0</v>
      </c>
      <c r="E432" s="5">
        <v>0</v>
      </c>
      <c r="F432" s="43" t="e">
        <f t="shared" si="37"/>
        <v>#DIV/0!</v>
      </c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</row>
    <row r="433" spans="1:35" s="6" customFormat="1" ht="9.75" customHeight="1" x14ac:dyDescent="0.2">
      <c r="A433" s="51"/>
      <c r="B433" s="11" t="s">
        <v>104</v>
      </c>
      <c r="C433" s="5">
        <v>369.5</v>
      </c>
      <c r="D433" s="5">
        <v>0</v>
      </c>
      <c r="E433" s="5">
        <v>0</v>
      </c>
      <c r="F433" s="43">
        <f t="shared" si="37"/>
        <v>0</v>
      </c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</row>
    <row r="434" spans="1:35" s="6" customFormat="1" ht="9.75" customHeight="1" x14ac:dyDescent="0.2">
      <c r="A434" s="51"/>
      <c r="B434" s="11" t="s">
        <v>114</v>
      </c>
      <c r="C434" s="5">
        <f>C428+C429</f>
        <v>20000</v>
      </c>
      <c r="D434" s="5">
        <f>D428+D429</f>
        <v>0</v>
      </c>
      <c r="E434" s="5">
        <f>E428+E429</f>
        <v>0</v>
      </c>
      <c r="F434" s="43">
        <f t="shared" si="37"/>
        <v>0</v>
      </c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</row>
    <row r="435" spans="1:35" s="6" customFormat="1" ht="33.75" customHeight="1" x14ac:dyDescent="0.2">
      <c r="A435" s="51" t="s">
        <v>35</v>
      </c>
      <c r="B435" s="12" t="s">
        <v>168</v>
      </c>
      <c r="C435" s="4"/>
      <c r="D435" s="4"/>
      <c r="E435" s="4"/>
      <c r="F435" s="43" t="e">
        <f t="shared" si="37"/>
        <v>#DIV/0!</v>
      </c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</row>
    <row r="436" spans="1:35" s="6" customFormat="1" ht="9" customHeight="1" x14ac:dyDescent="0.2">
      <c r="A436" s="51"/>
      <c r="B436" s="11" t="s">
        <v>4</v>
      </c>
      <c r="C436" s="4">
        <f>SUM(C437:C442)</f>
        <v>8300</v>
      </c>
      <c r="D436" s="4">
        <f>SUM(D437:D442)</f>
        <v>0</v>
      </c>
      <c r="E436" s="4">
        <f>SUM(E437:E442)</f>
        <v>0</v>
      </c>
      <c r="F436" s="43">
        <f t="shared" si="37"/>
        <v>0</v>
      </c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</row>
    <row r="437" spans="1:35" s="6" customFormat="1" ht="9" customHeight="1" x14ac:dyDescent="0.2">
      <c r="A437" s="51"/>
      <c r="B437" s="11" t="s">
        <v>3</v>
      </c>
      <c r="C437" s="5">
        <v>0</v>
      </c>
      <c r="D437" s="4">
        <v>0</v>
      </c>
      <c r="E437" s="4">
        <v>0</v>
      </c>
      <c r="F437" s="43" t="e">
        <f t="shared" si="37"/>
        <v>#DIV/0!</v>
      </c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</row>
    <row r="438" spans="1:35" s="6" customFormat="1" ht="9" customHeight="1" x14ac:dyDescent="0.2">
      <c r="A438" s="51"/>
      <c r="B438" s="11" t="s">
        <v>2</v>
      </c>
      <c r="C438" s="5">
        <v>8000</v>
      </c>
      <c r="D438" s="4">
        <v>0</v>
      </c>
      <c r="E438" s="4">
        <v>0</v>
      </c>
      <c r="F438" s="43">
        <f t="shared" si="37"/>
        <v>0</v>
      </c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</row>
    <row r="439" spans="1:35" s="6" customFormat="1" ht="9" customHeight="1" x14ac:dyDescent="0.2">
      <c r="A439" s="51"/>
      <c r="B439" s="11" t="s">
        <v>1</v>
      </c>
      <c r="C439" s="4">
        <v>0</v>
      </c>
      <c r="D439" s="4">
        <v>0</v>
      </c>
      <c r="E439" s="4">
        <v>0</v>
      </c>
      <c r="F439" s="43" t="e">
        <f t="shared" si="37"/>
        <v>#DIV/0!</v>
      </c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</row>
    <row r="440" spans="1:35" s="6" customFormat="1" ht="9" customHeight="1" x14ac:dyDescent="0.2">
      <c r="A440" s="51"/>
      <c r="B440" s="11" t="s">
        <v>0</v>
      </c>
      <c r="C440" s="4">
        <v>0</v>
      </c>
      <c r="D440" s="4">
        <v>0</v>
      </c>
      <c r="E440" s="4">
        <v>0</v>
      </c>
      <c r="F440" s="43" t="e">
        <f t="shared" si="37"/>
        <v>#DIV/0!</v>
      </c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</row>
    <row r="441" spans="1:35" s="6" customFormat="1" ht="9" customHeight="1" x14ac:dyDescent="0.2">
      <c r="A441" s="51"/>
      <c r="B441" s="11" t="s">
        <v>111</v>
      </c>
      <c r="C441" s="4">
        <v>0</v>
      </c>
      <c r="D441" s="4">
        <v>0</v>
      </c>
      <c r="E441" s="4">
        <v>0</v>
      </c>
      <c r="F441" s="43" t="e">
        <f t="shared" si="37"/>
        <v>#DIV/0!</v>
      </c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</row>
    <row r="442" spans="1:35" s="6" customFormat="1" ht="9" customHeight="1" x14ac:dyDescent="0.2">
      <c r="A442" s="51"/>
      <c r="B442" s="11" t="s">
        <v>104</v>
      </c>
      <c r="C442" s="4">
        <v>300</v>
      </c>
      <c r="D442" s="4">
        <v>0</v>
      </c>
      <c r="E442" s="4">
        <v>0</v>
      </c>
      <c r="F442" s="43">
        <f t="shared" si="37"/>
        <v>0</v>
      </c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</row>
    <row r="443" spans="1:35" s="6" customFormat="1" ht="9.75" customHeight="1" x14ac:dyDescent="0.2">
      <c r="A443" s="51"/>
      <c r="B443" s="11" t="s">
        <v>114</v>
      </c>
      <c r="C443" s="4">
        <f>C437+C438</f>
        <v>8000</v>
      </c>
      <c r="D443" s="4">
        <f>D437+D438</f>
        <v>0</v>
      </c>
      <c r="E443" s="4">
        <f>E437+E438</f>
        <v>0</v>
      </c>
      <c r="F443" s="43">
        <f t="shared" si="37"/>
        <v>0</v>
      </c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</row>
    <row r="444" spans="1:35" s="6" customFormat="1" ht="10.5" customHeight="1" x14ac:dyDescent="0.2">
      <c r="A444" s="61" t="s">
        <v>115</v>
      </c>
      <c r="B444" s="61"/>
      <c r="C444" s="61"/>
      <c r="D444" s="61"/>
      <c r="E444" s="61"/>
      <c r="F444" s="43" t="e">
        <f t="shared" si="37"/>
        <v>#DIV/0!</v>
      </c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</row>
    <row r="445" spans="1:35" s="6" customFormat="1" ht="10.5" customHeight="1" x14ac:dyDescent="0.2">
      <c r="A445" s="62"/>
      <c r="B445" s="11" t="s">
        <v>112</v>
      </c>
      <c r="C445" s="31">
        <f>SUM(C446:C451)</f>
        <v>15196.1</v>
      </c>
      <c r="D445" s="31">
        <f>SUM(D446:D451)</f>
        <v>0</v>
      </c>
      <c r="E445" s="31">
        <f>SUM(E446:E451)</f>
        <v>0</v>
      </c>
      <c r="F445" s="43">
        <f t="shared" si="37"/>
        <v>0</v>
      </c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</row>
    <row r="446" spans="1:35" s="6" customFormat="1" ht="10.5" customHeight="1" x14ac:dyDescent="0.2">
      <c r="A446" s="62"/>
      <c r="B446" s="11" t="s">
        <v>3</v>
      </c>
      <c r="C446" s="31">
        <f>C454+C505</f>
        <v>0</v>
      </c>
      <c r="D446" s="31">
        <f t="shared" ref="D446:E446" si="41">D454+D505</f>
        <v>0</v>
      </c>
      <c r="E446" s="31">
        <f t="shared" si="41"/>
        <v>0</v>
      </c>
      <c r="F446" s="43" t="e">
        <f t="shared" si="37"/>
        <v>#DIV/0!</v>
      </c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</row>
    <row r="447" spans="1:35" s="6" customFormat="1" ht="10.5" customHeight="1" x14ac:dyDescent="0.2">
      <c r="A447" s="62"/>
      <c r="B447" s="11" t="s">
        <v>2</v>
      </c>
      <c r="C447" s="31">
        <f t="shared" ref="C447:E451" si="42">C455+C506</f>
        <v>14300</v>
      </c>
      <c r="D447" s="31">
        <f t="shared" si="42"/>
        <v>0</v>
      </c>
      <c r="E447" s="31">
        <f t="shared" si="42"/>
        <v>0</v>
      </c>
      <c r="F447" s="43">
        <f t="shared" si="37"/>
        <v>0</v>
      </c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</row>
    <row r="448" spans="1:35" s="6" customFormat="1" ht="10.5" customHeight="1" x14ac:dyDescent="0.2">
      <c r="A448" s="62"/>
      <c r="B448" s="11" t="s">
        <v>1</v>
      </c>
      <c r="C448" s="31">
        <f t="shared" si="42"/>
        <v>154.5</v>
      </c>
      <c r="D448" s="31">
        <f t="shared" si="42"/>
        <v>0</v>
      </c>
      <c r="E448" s="31">
        <f t="shared" si="42"/>
        <v>0</v>
      </c>
      <c r="F448" s="43">
        <f t="shared" si="37"/>
        <v>0</v>
      </c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</row>
    <row r="449" spans="1:35" s="6" customFormat="1" ht="10.5" customHeight="1" x14ac:dyDescent="0.2">
      <c r="A449" s="62"/>
      <c r="B449" s="11" t="s">
        <v>0</v>
      </c>
      <c r="C449" s="31">
        <f t="shared" si="42"/>
        <v>0</v>
      </c>
      <c r="D449" s="31">
        <f t="shared" si="42"/>
        <v>0</v>
      </c>
      <c r="E449" s="31">
        <f t="shared" si="42"/>
        <v>0</v>
      </c>
      <c r="F449" s="43" t="e">
        <f t="shared" si="37"/>
        <v>#DIV/0!</v>
      </c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</row>
    <row r="450" spans="1:35" s="6" customFormat="1" ht="10.5" customHeight="1" x14ac:dyDescent="0.2">
      <c r="A450" s="62"/>
      <c r="B450" s="11" t="s">
        <v>111</v>
      </c>
      <c r="C450" s="31">
        <f t="shared" si="42"/>
        <v>0</v>
      </c>
      <c r="D450" s="31">
        <f t="shared" si="42"/>
        <v>0</v>
      </c>
      <c r="E450" s="31">
        <f t="shared" si="42"/>
        <v>0</v>
      </c>
      <c r="F450" s="43" t="e">
        <f t="shared" si="37"/>
        <v>#DIV/0!</v>
      </c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</row>
    <row r="451" spans="1:35" s="6" customFormat="1" ht="10.5" customHeight="1" x14ac:dyDescent="0.2">
      <c r="A451" s="62"/>
      <c r="B451" s="11" t="s">
        <v>104</v>
      </c>
      <c r="C451" s="31">
        <f t="shared" si="42"/>
        <v>741.6</v>
      </c>
      <c r="D451" s="31">
        <f t="shared" si="42"/>
        <v>0</v>
      </c>
      <c r="E451" s="31">
        <f t="shared" si="42"/>
        <v>0</v>
      </c>
      <c r="F451" s="43">
        <f t="shared" si="37"/>
        <v>0</v>
      </c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</row>
    <row r="452" spans="1:35" s="6" customFormat="1" ht="19.5" x14ac:dyDescent="0.2">
      <c r="A452" s="51" t="s">
        <v>32</v>
      </c>
      <c r="B452" s="12" t="s">
        <v>166</v>
      </c>
      <c r="C452" s="30"/>
      <c r="D452" s="30"/>
      <c r="E452" s="30"/>
      <c r="F452" s="43" t="e">
        <f t="shared" si="37"/>
        <v>#DIV/0!</v>
      </c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</row>
    <row r="453" spans="1:35" s="6" customFormat="1" ht="10.5" customHeight="1" x14ac:dyDescent="0.2">
      <c r="A453" s="51"/>
      <c r="B453" s="11" t="s">
        <v>4</v>
      </c>
      <c r="C453" s="30">
        <f>SUM(C454:C459)</f>
        <v>5500</v>
      </c>
      <c r="D453" s="30">
        <f>SUM(D454:D459)</f>
        <v>0</v>
      </c>
      <c r="E453" s="30">
        <f>SUM(E454:E459)</f>
        <v>0</v>
      </c>
      <c r="F453" s="43">
        <f t="shared" si="37"/>
        <v>0</v>
      </c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</row>
    <row r="454" spans="1:35" s="6" customFormat="1" ht="10.5" customHeight="1" x14ac:dyDescent="0.2">
      <c r="A454" s="51"/>
      <c r="B454" s="11" t="s">
        <v>3</v>
      </c>
      <c r="C454" s="30">
        <f t="shared" ref="C454:E459" si="43">C462+C471+C480+C489+C497</f>
        <v>0</v>
      </c>
      <c r="D454" s="30">
        <f t="shared" si="43"/>
        <v>0</v>
      </c>
      <c r="E454" s="30">
        <f t="shared" si="43"/>
        <v>0</v>
      </c>
      <c r="F454" s="43" t="e">
        <f t="shared" si="37"/>
        <v>#DIV/0!</v>
      </c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</row>
    <row r="455" spans="1:35" s="6" customFormat="1" ht="10.5" customHeight="1" x14ac:dyDescent="0.2">
      <c r="A455" s="51"/>
      <c r="B455" s="11" t="s">
        <v>2</v>
      </c>
      <c r="C455" s="30">
        <f t="shared" si="43"/>
        <v>5500</v>
      </c>
      <c r="D455" s="30">
        <f t="shared" si="43"/>
        <v>0</v>
      </c>
      <c r="E455" s="30">
        <f t="shared" si="43"/>
        <v>0</v>
      </c>
      <c r="F455" s="43">
        <f t="shared" si="37"/>
        <v>0</v>
      </c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</row>
    <row r="456" spans="1:35" s="6" customFormat="1" ht="10.5" customHeight="1" x14ac:dyDescent="0.2">
      <c r="A456" s="51"/>
      <c r="B456" s="11" t="s">
        <v>1</v>
      </c>
      <c r="C456" s="30">
        <f t="shared" si="43"/>
        <v>0</v>
      </c>
      <c r="D456" s="30">
        <f t="shared" si="43"/>
        <v>0</v>
      </c>
      <c r="E456" s="30">
        <f t="shared" si="43"/>
        <v>0</v>
      </c>
      <c r="F456" s="43" t="e">
        <f t="shared" si="37"/>
        <v>#DIV/0!</v>
      </c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</row>
    <row r="457" spans="1:35" s="6" customFormat="1" ht="10.5" customHeight="1" x14ac:dyDescent="0.2">
      <c r="A457" s="51"/>
      <c r="B457" s="11" t="s">
        <v>0</v>
      </c>
      <c r="C457" s="30">
        <f t="shared" si="43"/>
        <v>0</v>
      </c>
      <c r="D457" s="30">
        <f t="shared" si="43"/>
        <v>0</v>
      </c>
      <c r="E457" s="30">
        <f t="shared" si="43"/>
        <v>0</v>
      </c>
      <c r="F457" s="43" t="e">
        <f t="shared" si="37"/>
        <v>#DIV/0!</v>
      </c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</row>
    <row r="458" spans="1:35" s="6" customFormat="1" ht="10.5" customHeight="1" x14ac:dyDescent="0.2">
      <c r="A458" s="51"/>
      <c r="B458" s="11" t="s">
        <v>111</v>
      </c>
      <c r="C458" s="30">
        <f t="shared" si="43"/>
        <v>0</v>
      </c>
      <c r="D458" s="30">
        <f t="shared" si="43"/>
        <v>0</v>
      </c>
      <c r="E458" s="30">
        <f t="shared" si="43"/>
        <v>0</v>
      </c>
      <c r="F458" s="43" t="e">
        <f t="shared" si="37"/>
        <v>#DIV/0!</v>
      </c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</row>
    <row r="459" spans="1:35" s="6" customFormat="1" ht="10.5" customHeight="1" x14ac:dyDescent="0.2">
      <c r="A459" s="51"/>
      <c r="B459" s="11" t="s">
        <v>104</v>
      </c>
      <c r="C459" s="30">
        <f t="shared" si="43"/>
        <v>0</v>
      </c>
      <c r="D459" s="30">
        <f t="shared" si="43"/>
        <v>0</v>
      </c>
      <c r="E459" s="30">
        <f t="shared" si="43"/>
        <v>0</v>
      </c>
      <c r="F459" s="43" t="e">
        <f t="shared" si="37"/>
        <v>#DIV/0!</v>
      </c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</row>
    <row r="460" spans="1:35" s="2" customFormat="1" ht="60.75" customHeight="1" x14ac:dyDescent="0.2">
      <c r="A460" s="51" t="s">
        <v>31</v>
      </c>
      <c r="B460" s="13" t="s">
        <v>143</v>
      </c>
      <c r="C460" s="30"/>
      <c r="D460" s="30"/>
      <c r="E460" s="30"/>
      <c r="F460" s="43" t="e">
        <f t="shared" si="37"/>
        <v>#DIV/0!</v>
      </c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</row>
    <row r="461" spans="1:35" s="2" customFormat="1" ht="11.25" customHeight="1" x14ac:dyDescent="0.2">
      <c r="A461" s="51"/>
      <c r="B461" s="11" t="s">
        <v>4</v>
      </c>
      <c r="C461" s="30">
        <f>SUM(C462:C467)</f>
        <v>300</v>
      </c>
      <c r="D461" s="30">
        <f>SUM(D462:D467)</f>
        <v>0</v>
      </c>
      <c r="E461" s="30">
        <f>SUM(E462:E467)</f>
        <v>0</v>
      </c>
      <c r="F461" s="43">
        <f t="shared" si="37"/>
        <v>0</v>
      </c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</row>
    <row r="462" spans="1:35" s="2" customFormat="1" ht="11.25" customHeight="1" x14ac:dyDescent="0.2">
      <c r="A462" s="51"/>
      <c r="B462" s="11" t="s">
        <v>3</v>
      </c>
      <c r="C462" s="3">
        <v>0</v>
      </c>
      <c r="D462" s="3">
        <v>0</v>
      </c>
      <c r="E462" s="3">
        <v>0</v>
      </c>
      <c r="F462" s="43" t="e">
        <f t="shared" ref="F462:F525" si="44">E462/C462</f>
        <v>#DIV/0!</v>
      </c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</row>
    <row r="463" spans="1:35" s="2" customFormat="1" ht="11.25" customHeight="1" x14ac:dyDescent="0.2">
      <c r="A463" s="51"/>
      <c r="B463" s="11" t="s">
        <v>30</v>
      </c>
      <c r="C463" s="3">
        <v>300</v>
      </c>
      <c r="D463" s="3">
        <v>0</v>
      </c>
      <c r="E463" s="3">
        <v>0</v>
      </c>
      <c r="F463" s="43">
        <f t="shared" si="44"/>
        <v>0</v>
      </c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</row>
    <row r="464" spans="1:35" s="2" customFormat="1" ht="11.25" customHeight="1" x14ac:dyDescent="0.2">
      <c r="A464" s="51"/>
      <c r="B464" s="11" t="s">
        <v>1</v>
      </c>
      <c r="C464" s="3">
        <v>0</v>
      </c>
      <c r="D464" s="3">
        <v>0</v>
      </c>
      <c r="E464" s="3">
        <v>0</v>
      </c>
      <c r="F464" s="43" t="e">
        <f t="shared" si="44"/>
        <v>#DIV/0!</v>
      </c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</row>
    <row r="465" spans="1:35" s="2" customFormat="1" ht="11.25" customHeight="1" x14ac:dyDescent="0.2">
      <c r="A465" s="51"/>
      <c r="B465" s="11" t="s">
        <v>0</v>
      </c>
      <c r="C465" s="3">
        <v>0</v>
      </c>
      <c r="D465" s="3">
        <v>0</v>
      </c>
      <c r="E465" s="3">
        <v>0</v>
      </c>
      <c r="F465" s="43" t="e">
        <f t="shared" si="44"/>
        <v>#DIV/0!</v>
      </c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</row>
    <row r="466" spans="1:35" s="2" customFormat="1" ht="11.25" customHeight="1" x14ac:dyDescent="0.2">
      <c r="A466" s="51"/>
      <c r="B466" s="11" t="s">
        <v>111</v>
      </c>
      <c r="C466" s="3">
        <v>0</v>
      </c>
      <c r="D466" s="3">
        <v>0</v>
      </c>
      <c r="E466" s="3">
        <v>0</v>
      </c>
      <c r="F466" s="43" t="e">
        <f t="shared" si="44"/>
        <v>#DIV/0!</v>
      </c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</row>
    <row r="467" spans="1:35" s="2" customFormat="1" ht="11.25" customHeight="1" x14ac:dyDescent="0.2">
      <c r="A467" s="51"/>
      <c r="B467" s="11" t="s">
        <v>104</v>
      </c>
      <c r="C467" s="3">
        <v>0</v>
      </c>
      <c r="D467" s="3">
        <v>0</v>
      </c>
      <c r="E467" s="3">
        <v>0</v>
      </c>
      <c r="F467" s="43" t="e">
        <f t="shared" si="44"/>
        <v>#DIV/0!</v>
      </c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</row>
    <row r="468" spans="1:35" s="2" customFormat="1" ht="11.25" customHeight="1" x14ac:dyDescent="0.2">
      <c r="A468" s="51"/>
      <c r="B468" s="11" t="s">
        <v>113</v>
      </c>
      <c r="C468" s="3">
        <f>C463</f>
        <v>300</v>
      </c>
      <c r="D468" s="3">
        <f>D463</f>
        <v>0</v>
      </c>
      <c r="E468" s="3">
        <f>E463</f>
        <v>0</v>
      </c>
      <c r="F468" s="43">
        <f t="shared" si="44"/>
        <v>0</v>
      </c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</row>
    <row r="469" spans="1:35" s="2" customFormat="1" ht="42.75" customHeight="1" x14ac:dyDescent="0.2">
      <c r="A469" s="53" t="s">
        <v>29</v>
      </c>
      <c r="B469" s="14" t="s">
        <v>144</v>
      </c>
      <c r="C469" s="30"/>
      <c r="D469" s="30"/>
      <c r="E469" s="30"/>
      <c r="F469" s="43" t="e">
        <f t="shared" si="44"/>
        <v>#DIV/0!</v>
      </c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</row>
    <row r="470" spans="1:35" s="2" customFormat="1" ht="11.25" customHeight="1" x14ac:dyDescent="0.2">
      <c r="A470" s="54"/>
      <c r="B470" s="11" t="s">
        <v>4</v>
      </c>
      <c r="C470" s="30">
        <f>SUM(C471:C476)</f>
        <v>600</v>
      </c>
      <c r="D470" s="30">
        <f>SUM(D471:D476)</f>
        <v>0</v>
      </c>
      <c r="E470" s="30">
        <f>SUM(E471:E476)</f>
        <v>0</v>
      </c>
      <c r="F470" s="43">
        <f t="shared" si="44"/>
        <v>0</v>
      </c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</row>
    <row r="471" spans="1:35" s="2" customFormat="1" ht="11.25" customHeight="1" x14ac:dyDescent="0.2">
      <c r="A471" s="54"/>
      <c r="B471" s="11" t="s">
        <v>3</v>
      </c>
      <c r="C471" s="3">
        <v>0</v>
      </c>
      <c r="D471" s="3">
        <v>0</v>
      </c>
      <c r="E471" s="3">
        <v>0</v>
      </c>
      <c r="F471" s="43" t="e">
        <f t="shared" si="44"/>
        <v>#DIV/0!</v>
      </c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</row>
    <row r="472" spans="1:35" s="2" customFormat="1" ht="11.25" customHeight="1" x14ac:dyDescent="0.2">
      <c r="A472" s="54"/>
      <c r="B472" s="11" t="s">
        <v>2</v>
      </c>
      <c r="C472" s="3">
        <v>600</v>
      </c>
      <c r="D472" s="3">
        <v>0</v>
      </c>
      <c r="E472" s="3">
        <v>0</v>
      </c>
      <c r="F472" s="43">
        <f t="shared" si="44"/>
        <v>0</v>
      </c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</row>
    <row r="473" spans="1:35" s="2" customFormat="1" ht="11.25" customHeight="1" x14ac:dyDescent="0.2">
      <c r="A473" s="54"/>
      <c r="B473" s="11" t="s">
        <v>1</v>
      </c>
      <c r="C473" s="3">
        <v>0</v>
      </c>
      <c r="D473" s="3">
        <v>0</v>
      </c>
      <c r="E473" s="3">
        <v>0</v>
      </c>
      <c r="F473" s="43" t="e">
        <f t="shared" si="44"/>
        <v>#DIV/0!</v>
      </c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</row>
    <row r="474" spans="1:35" s="2" customFormat="1" ht="11.25" customHeight="1" x14ac:dyDescent="0.2">
      <c r="A474" s="54"/>
      <c r="B474" s="11" t="s">
        <v>0</v>
      </c>
      <c r="C474" s="3">
        <v>0</v>
      </c>
      <c r="D474" s="3">
        <v>0</v>
      </c>
      <c r="E474" s="3">
        <v>0</v>
      </c>
      <c r="F474" s="43" t="e">
        <f t="shared" si="44"/>
        <v>#DIV/0!</v>
      </c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</row>
    <row r="475" spans="1:35" s="2" customFormat="1" ht="11.25" customHeight="1" x14ac:dyDescent="0.2">
      <c r="A475" s="54"/>
      <c r="B475" s="11" t="s">
        <v>111</v>
      </c>
      <c r="C475" s="3">
        <v>0</v>
      </c>
      <c r="D475" s="3">
        <v>0</v>
      </c>
      <c r="E475" s="3">
        <v>0</v>
      </c>
      <c r="F475" s="43" t="e">
        <f t="shared" si="44"/>
        <v>#DIV/0!</v>
      </c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</row>
    <row r="476" spans="1:35" s="2" customFormat="1" ht="11.25" customHeight="1" x14ac:dyDescent="0.2">
      <c r="A476" s="54"/>
      <c r="B476" s="11" t="s">
        <v>104</v>
      </c>
      <c r="C476" s="3">
        <v>0</v>
      </c>
      <c r="D476" s="3">
        <v>0</v>
      </c>
      <c r="E476" s="3">
        <v>0</v>
      </c>
      <c r="F476" s="43" t="e">
        <f t="shared" si="44"/>
        <v>#DIV/0!</v>
      </c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</row>
    <row r="477" spans="1:35" s="2" customFormat="1" ht="11.25" customHeight="1" x14ac:dyDescent="0.2">
      <c r="A477" s="54"/>
      <c r="B477" s="11" t="s">
        <v>113</v>
      </c>
      <c r="C477" s="3">
        <f>C472</f>
        <v>600</v>
      </c>
      <c r="D477" s="3">
        <f>D472</f>
        <v>0</v>
      </c>
      <c r="E477" s="3">
        <f>E472</f>
        <v>0</v>
      </c>
      <c r="F477" s="43">
        <f t="shared" si="44"/>
        <v>0</v>
      </c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</row>
    <row r="478" spans="1:35" s="2" customFormat="1" ht="39" x14ac:dyDescent="0.2">
      <c r="A478" s="53" t="s">
        <v>28</v>
      </c>
      <c r="B478" s="14" t="s">
        <v>145</v>
      </c>
      <c r="C478" s="30"/>
      <c r="D478" s="30"/>
      <c r="E478" s="30"/>
      <c r="F478" s="43" t="e">
        <f t="shared" si="44"/>
        <v>#DIV/0!</v>
      </c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</row>
    <row r="479" spans="1:35" s="2" customFormat="1" ht="11.25" customHeight="1" x14ac:dyDescent="0.2">
      <c r="A479" s="54"/>
      <c r="B479" s="11" t="s">
        <v>4</v>
      </c>
      <c r="C479" s="4">
        <f>SUM(C480:C485)</f>
        <v>0</v>
      </c>
      <c r="D479" s="4">
        <f>SUM(D480:D485)</f>
        <v>0</v>
      </c>
      <c r="E479" s="4">
        <f>SUM(E480:E485)</f>
        <v>0</v>
      </c>
      <c r="F479" s="43" t="e">
        <f t="shared" si="44"/>
        <v>#DIV/0!</v>
      </c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</row>
    <row r="480" spans="1:35" s="2" customFormat="1" ht="11.25" customHeight="1" x14ac:dyDescent="0.2">
      <c r="A480" s="54"/>
      <c r="B480" s="11" t="s">
        <v>3</v>
      </c>
      <c r="C480" s="5">
        <v>0</v>
      </c>
      <c r="D480" s="5">
        <v>0</v>
      </c>
      <c r="E480" s="5">
        <v>0</v>
      </c>
      <c r="F480" s="43" t="e">
        <f t="shared" si="44"/>
        <v>#DIV/0!</v>
      </c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</row>
    <row r="481" spans="1:35" s="2" customFormat="1" ht="11.25" customHeight="1" x14ac:dyDescent="0.2">
      <c r="A481" s="54"/>
      <c r="B481" s="11" t="s">
        <v>27</v>
      </c>
      <c r="C481" s="5">
        <v>0</v>
      </c>
      <c r="D481" s="5">
        <v>0</v>
      </c>
      <c r="E481" s="5">
        <v>0</v>
      </c>
      <c r="F481" s="43" t="e">
        <f t="shared" si="44"/>
        <v>#DIV/0!</v>
      </c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</row>
    <row r="482" spans="1:35" s="2" customFormat="1" ht="11.25" customHeight="1" x14ac:dyDescent="0.2">
      <c r="A482" s="54"/>
      <c r="B482" s="11" t="s">
        <v>1</v>
      </c>
      <c r="C482" s="5">
        <v>0</v>
      </c>
      <c r="D482" s="5">
        <v>0</v>
      </c>
      <c r="E482" s="5">
        <v>0</v>
      </c>
      <c r="F482" s="43" t="e">
        <f t="shared" si="44"/>
        <v>#DIV/0!</v>
      </c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</row>
    <row r="483" spans="1:35" s="2" customFormat="1" ht="11.25" customHeight="1" x14ac:dyDescent="0.2">
      <c r="A483" s="54"/>
      <c r="B483" s="11" t="s">
        <v>0</v>
      </c>
      <c r="C483" s="5">
        <v>0</v>
      </c>
      <c r="D483" s="5">
        <v>0</v>
      </c>
      <c r="E483" s="5">
        <v>0</v>
      </c>
      <c r="F483" s="43" t="e">
        <f t="shared" si="44"/>
        <v>#DIV/0!</v>
      </c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</row>
    <row r="484" spans="1:35" s="2" customFormat="1" ht="11.25" customHeight="1" x14ac:dyDescent="0.2">
      <c r="A484" s="54"/>
      <c r="B484" s="11" t="s">
        <v>111</v>
      </c>
      <c r="C484" s="5">
        <v>0</v>
      </c>
      <c r="D484" s="5">
        <v>0</v>
      </c>
      <c r="E484" s="5">
        <v>0</v>
      </c>
      <c r="F484" s="43" t="e">
        <f t="shared" si="44"/>
        <v>#DIV/0!</v>
      </c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</row>
    <row r="485" spans="1:35" s="2" customFormat="1" ht="11.25" customHeight="1" x14ac:dyDescent="0.2">
      <c r="A485" s="54"/>
      <c r="B485" s="11" t="s">
        <v>104</v>
      </c>
      <c r="C485" s="5">
        <v>0</v>
      </c>
      <c r="D485" s="5">
        <v>0</v>
      </c>
      <c r="E485" s="5">
        <v>0</v>
      </c>
      <c r="F485" s="43" t="e">
        <f t="shared" si="44"/>
        <v>#DIV/0!</v>
      </c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</row>
    <row r="486" spans="1:35" s="2" customFormat="1" ht="11.25" customHeight="1" x14ac:dyDescent="0.2">
      <c r="A486" s="55"/>
      <c r="B486" s="11" t="s">
        <v>113</v>
      </c>
      <c r="C486" s="3">
        <f>C481</f>
        <v>0</v>
      </c>
      <c r="D486" s="3">
        <f>D481</f>
        <v>0</v>
      </c>
      <c r="E486" s="3">
        <f>E481</f>
        <v>0</v>
      </c>
      <c r="F486" s="43" t="e">
        <f t="shared" si="44"/>
        <v>#DIV/0!</v>
      </c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</row>
    <row r="487" spans="1:35" s="6" customFormat="1" ht="40.5" customHeight="1" x14ac:dyDescent="0.2">
      <c r="A487" s="53" t="s">
        <v>26</v>
      </c>
      <c r="B487" s="14" t="s">
        <v>146</v>
      </c>
      <c r="C487" s="4"/>
      <c r="D487" s="4"/>
      <c r="E487" s="4"/>
      <c r="F487" s="43" t="e">
        <f t="shared" si="44"/>
        <v>#DIV/0!</v>
      </c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</row>
    <row r="488" spans="1:35" s="6" customFormat="1" ht="10.5" customHeight="1" x14ac:dyDescent="0.2">
      <c r="A488" s="54"/>
      <c r="B488" s="11" t="s">
        <v>4</v>
      </c>
      <c r="C488" s="4">
        <f>SUM(C489:C494)</f>
        <v>4000</v>
      </c>
      <c r="D488" s="4">
        <f>SUM(D489:D494)</f>
        <v>0</v>
      </c>
      <c r="E488" s="4">
        <f>SUM(E489:E494)</f>
        <v>0</v>
      </c>
      <c r="F488" s="43">
        <f t="shared" si="44"/>
        <v>0</v>
      </c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</row>
    <row r="489" spans="1:35" s="6" customFormat="1" ht="10.5" customHeight="1" x14ac:dyDescent="0.2">
      <c r="A489" s="54"/>
      <c r="B489" s="11" t="s">
        <v>3</v>
      </c>
      <c r="C489" s="5">
        <v>0</v>
      </c>
      <c r="D489" s="5">
        <v>0</v>
      </c>
      <c r="E489" s="5">
        <v>0</v>
      </c>
      <c r="F489" s="43" t="e">
        <f t="shared" si="44"/>
        <v>#DIV/0!</v>
      </c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</row>
    <row r="490" spans="1:35" s="6" customFormat="1" ht="10.5" customHeight="1" x14ac:dyDescent="0.2">
      <c r="A490" s="54"/>
      <c r="B490" s="11" t="s">
        <v>2</v>
      </c>
      <c r="C490" s="5">
        <v>4000</v>
      </c>
      <c r="D490" s="5">
        <v>0</v>
      </c>
      <c r="E490" s="5">
        <v>0</v>
      </c>
      <c r="F490" s="43">
        <f t="shared" si="44"/>
        <v>0</v>
      </c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</row>
    <row r="491" spans="1:35" s="6" customFormat="1" ht="10.5" customHeight="1" x14ac:dyDescent="0.2">
      <c r="A491" s="54"/>
      <c r="B491" s="11" t="s">
        <v>1</v>
      </c>
      <c r="C491" s="5">
        <v>0</v>
      </c>
      <c r="D491" s="5">
        <v>0</v>
      </c>
      <c r="E491" s="5">
        <v>0</v>
      </c>
      <c r="F491" s="43" t="e">
        <f t="shared" si="44"/>
        <v>#DIV/0!</v>
      </c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</row>
    <row r="492" spans="1:35" s="6" customFormat="1" ht="10.5" customHeight="1" x14ac:dyDescent="0.2">
      <c r="A492" s="54"/>
      <c r="B492" s="11" t="s">
        <v>0</v>
      </c>
      <c r="C492" s="5">
        <v>0</v>
      </c>
      <c r="D492" s="5">
        <v>0</v>
      </c>
      <c r="E492" s="5">
        <v>0</v>
      </c>
      <c r="F492" s="43" t="e">
        <f t="shared" si="44"/>
        <v>#DIV/0!</v>
      </c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</row>
    <row r="493" spans="1:35" s="6" customFormat="1" ht="10.5" customHeight="1" x14ac:dyDescent="0.2">
      <c r="A493" s="54"/>
      <c r="B493" s="11" t="s">
        <v>111</v>
      </c>
      <c r="C493" s="5">
        <v>0</v>
      </c>
      <c r="D493" s="5">
        <v>0</v>
      </c>
      <c r="E493" s="5">
        <v>0</v>
      </c>
      <c r="F493" s="43" t="e">
        <f t="shared" si="44"/>
        <v>#DIV/0!</v>
      </c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</row>
    <row r="494" spans="1:35" s="6" customFormat="1" ht="10.5" customHeight="1" x14ac:dyDescent="0.2">
      <c r="A494" s="54"/>
      <c r="B494" s="11" t="s">
        <v>104</v>
      </c>
      <c r="C494" s="5">
        <v>0</v>
      </c>
      <c r="D494" s="5">
        <v>0</v>
      </c>
      <c r="E494" s="5">
        <v>0</v>
      </c>
      <c r="F494" s="43" t="e">
        <f t="shared" si="44"/>
        <v>#DIV/0!</v>
      </c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</row>
    <row r="495" spans="1:35" s="6" customFormat="1" ht="78" x14ac:dyDescent="0.2">
      <c r="A495" s="53" t="s">
        <v>192</v>
      </c>
      <c r="B495" s="14" t="s">
        <v>193</v>
      </c>
      <c r="C495" s="4"/>
      <c r="D495" s="4"/>
      <c r="E495" s="4"/>
      <c r="F495" s="43" t="e">
        <f t="shared" si="44"/>
        <v>#DIV/0!</v>
      </c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</row>
    <row r="496" spans="1:35" s="6" customFormat="1" x14ac:dyDescent="0.2">
      <c r="A496" s="54"/>
      <c r="B496" s="11" t="s">
        <v>4</v>
      </c>
      <c r="C496" s="4">
        <f>SUM(C497:C502)</f>
        <v>600</v>
      </c>
      <c r="D496" s="4">
        <f>SUM(D497:D502)</f>
        <v>0</v>
      </c>
      <c r="E496" s="4">
        <f>SUM(E497:E502)</f>
        <v>0</v>
      </c>
      <c r="F496" s="43">
        <f t="shared" si="44"/>
        <v>0</v>
      </c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</row>
    <row r="497" spans="1:35" s="6" customFormat="1" x14ac:dyDescent="0.2">
      <c r="A497" s="54"/>
      <c r="B497" s="11" t="s">
        <v>3</v>
      </c>
      <c r="C497" s="5">
        <v>0</v>
      </c>
      <c r="D497" s="5">
        <v>0</v>
      </c>
      <c r="E497" s="5">
        <v>0</v>
      </c>
      <c r="F497" s="43" t="e">
        <f t="shared" si="44"/>
        <v>#DIV/0!</v>
      </c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</row>
    <row r="498" spans="1:35" s="6" customFormat="1" x14ac:dyDescent="0.2">
      <c r="A498" s="54"/>
      <c r="B498" s="11" t="s">
        <v>2</v>
      </c>
      <c r="C498" s="5">
        <v>600</v>
      </c>
      <c r="D498" s="5">
        <v>0</v>
      </c>
      <c r="E498" s="5">
        <v>0</v>
      </c>
      <c r="F498" s="43">
        <f t="shared" si="44"/>
        <v>0</v>
      </c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</row>
    <row r="499" spans="1:35" s="6" customFormat="1" x14ac:dyDescent="0.2">
      <c r="A499" s="54"/>
      <c r="B499" s="11" t="s">
        <v>1</v>
      </c>
      <c r="C499" s="5">
        <v>0</v>
      </c>
      <c r="D499" s="5">
        <v>0</v>
      </c>
      <c r="E499" s="5">
        <v>0</v>
      </c>
      <c r="F499" s="43" t="e">
        <f t="shared" si="44"/>
        <v>#DIV/0!</v>
      </c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</row>
    <row r="500" spans="1:35" s="6" customFormat="1" x14ac:dyDescent="0.2">
      <c r="A500" s="54"/>
      <c r="B500" s="11" t="s">
        <v>0</v>
      </c>
      <c r="C500" s="5">
        <v>0</v>
      </c>
      <c r="D500" s="5">
        <v>0</v>
      </c>
      <c r="E500" s="5">
        <v>0</v>
      </c>
      <c r="F500" s="43" t="e">
        <f t="shared" si="44"/>
        <v>#DIV/0!</v>
      </c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</row>
    <row r="501" spans="1:35" s="6" customFormat="1" x14ac:dyDescent="0.2">
      <c r="A501" s="54"/>
      <c r="B501" s="11" t="s">
        <v>111</v>
      </c>
      <c r="C501" s="5">
        <v>0</v>
      </c>
      <c r="D501" s="5">
        <v>0</v>
      </c>
      <c r="E501" s="5">
        <v>0</v>
      </c>
      <c r="F501" s="43" t="e">
        <f t="shared" si="44"/>
        <v>#DIV/0!</v>
      </c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</row>
    <row r="502" spans="1:35" s="6" customFormat="1" x14ac:dyDescent="0.2">
      <c r="A502" s="54"/>
      <c r="B502" s="11" t="s">
        <v>104</v>
      </c>
      <c r="C502" s="5">
        <v>0</v>
      </c>
      <c r="D502" s="5">
        <v>0</v>
      </c>
      <c r="E502" s="5">
        <v>0</v>
      </c>
      <c r="F502" s="43" t="e">
        <f t="shared" si="44"/>
        <v>#DIV/0!</v>
      </c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</row>
    <row r="503" spans="1:35" s="6" customFormat="1" ht="21.75" customHeight="1" x14ac:dyDescent="0.2">
      <c r="A503" s="51" t="s">
        <v>25</v>
      </c>
      <c r="B503" s="12" t="s">
        <v>165</v>
      </c>
      <c r="C503" s="4"/>
      <c r="D503" s="4"/>
      <c r="E503" s="4"/>
      <c r="F503" s="43" t="e">
        <f t="shared" si="44"/>
        <v>#DIV/0!</v>
      </c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</row>
    <row r="504" spans="1:35" s="6" customFormat="1" ht="10.5" customHeight="1" x14ac:dyDescent="0.2">
      <c r="A504" s="51"/>
      <c r="B504" s="11" t="s">
        <v>4</v>
      </c>
      <c r="C504" s="4">
        <f>SUM(C505:C510)</f>
        <v>9696.1</v>
      </c>
      <c r="D504" s="4">
        <f>SUM(D505:D510)</f>
        <v>0</v>
      </c>
      <c r="E504" s="4">
        <f>SUM(E505:E510)</f>
        <v>0</v>
      </c>
      <c r="F504" s="43">
        <f t="shared" si="44"/>
        <v>0</v>
      </c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</row>
    <row r="505" spans="1:35" s="6" customFormat="1" ht="10.5" customHeight="1" x14ac:dyDescent="0.2">
      <c r="A505" s="51"/>
      <c r="B505" s="11" t="s">
        <v>3</v>
      </c>
      <c r="C505" s="4">
        <f>C513+C521+C529+C537+C546</f>
        <v>0</v>
      </c>
      <c r="D505" s="4">
        <f t="shared" ref="D505:E505" si="45">D513+D521+D529+D537+D546</f>
        <v>0</v>
      </c>
      <c r="E505" s="4">
        <f t="shared" si="45"/>
        <v>0</v>
      </c>
      <c r="F505" s="43" t="e">
        <f t="shared" si="44"/>
        <v>#DIV/0!</v>
      </c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</row>
    <row r="506" spans="1:35" s="6" customFormat="1" ht="10.5" customHeight="1" x14ac:dyDescent="0.2">
      <c r="A506" s="51"/>
      <c r="B506" s="11" t="s">
        <v>2</v>
      </c>
      <c r="C506" s="4">
        <f t="shared" ref="C506:E510" si="46">C514+C522+C530+C538+C547</f>
        <v>8800</v>
      </c>
      <c r="D506" s="4">
        <f t="shared" si="46"/>
        <v>0</v>
      </c>
      <c r="E506" s="4">
        <f t="shared" si="46"/>
        <v>0</v>
      </c>
      <c r="F506" s="43">
        <f t="shared" si="44"/>
        <v>0</v>
      </c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</row>
    <row r="507" spans="1:35" s="6" customFormat="1" ht="10.5" customHeight="1" x14ac:dyDescent="0.2">
      <c r="A507" s="51"/>
      <c r="B507" s="11" t="s">
        <v>1</v>
      </c>
      <c r="C507" s="4">
        <f t="shared" si="46"/>
        <v>154.5</v>
      </c>
      <c r="D507" s="4">
        <f t="shared" si="46"/>
        <v>0</v>
      </c>
      <c r="E507" s="4">
        <f t="shared" si="46"/>
        <v>0</v>
      </c>
      <c r="F507" s="43">
        <f t="shared" si="44"/>
        <v>0</v>
      </c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</row>
    <row r="508" spans="1:35" s="6" customFormat="1" ht="10.5" customHeight="1" x14ac:dyDescent="0.2">
      <c r="A508" s="51"/>
      <c r="B508" s="11" t="s">
        <v>0</v>
      </c>
      <c r="C508" s="4">
        <f t="shared" si="46"/>
        <v>0</v>
      </c>
      <c r="D508" s="4">
        <f t="shared" si="46"/>
        <v>0</v>
      </c>
      <c r="E508" s="4">
        <f t="shared" si="46"/>
        <v>0</v>
      </c>
      <c r="F508" s="43" t="e">
        <f t="shared" si="44"/>
        <v>#DIV/0!</v>
      </c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</row>
    <row r="509" spans="1:35" s="6" customFormat="1" ht="10.5" customHeight="1" x14ac:dyDescent="0.2">
      <c r="A509" s="51"/>
      <c r="B509" s="11" t="s">
        <v>111</v>
      </c>
      <c r="C509" s="4">
        <f t="shared" si="46"/>
        <v>0</v>
      </c>
      <c r="D509" s="4">
        <f t="shared" si="46"/>
        <v>0</v>
      </c>
      <c r="E509" s="4">
        <f t="shared" si="46"/>
        <v>0</v>
      </c>
      <c r="F509" s="43" t="e">
        <f t="shared" si="44"/>
        <v>#DIV/0!</v>
      </c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</row>
    <row r="510" spans="1:35" s="6" customFormat="1" ht="10.5" customHeight="1" x14ac:dyDescent="0.2">
      <c r="A510" s="51"/>
      <c r="B510" s="11" t="s">
        <v>104</v>
      </c>
      <c r="C510" s="4">
        <f t="shared" si="46"/>
        <v>741.6</v>
      </c>
      <c r="D510" s="4">
        <f t="shared" si="46"/>
        <v>0</v>
      </c>
      <c r="E510" s="4">
        <f t="shared" si="46"/>
        <v>0</v>
      </c>
      <c r="F510" s="43">
        <f t="shared" si="44"/>
        <v>0</v>
      </c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</row>
    <row r="511" spans="1:35" s="6" customFormat="1" ht="23.25" customHeight="1" x14ac:dyDescent="0.2">
      <c r="A511" s="51" t="s">
        <v>24</v>
      </c>
      <c r="B511" s="14" t="s">
        <v>147</v>
      </c>
      <c r="C511" s="4"/>
      <c r="D511" s="4"/>
      <c r="E511" s="4"/>
      <c r="F511" s="43" t="e">
        <f t="shared" si="44"/>
        <v>#DIV/0!</v>
      </c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</row>
    <row r="512" spans="1:35" s="6" customFormat="1" ht="12" customHeight="1" x14ac:dyDescent="0.2">
      <c r="A512" s="51"/>
      <c r="B512" s="11" t="s">
        <v>4</v>
      </c>
      <c r="C512" s="4">
        <f>SUM(C513:C518)</f>
        <v>1341.6</v>
      </c>
      <c r="D512" s="4">
        <f>SUM(D513:D518)</f>
        <v>0</v>
      </c>
      <c r="E512" s="4">
        <f>SUM(E513:E518)</f>
        <v>0</v>
      </c>
      <c r="F512" s="43">
        <f t="shared" si="44"/>
        <v>0</v>
      </c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</row>
    <row r="513" spans="1:35" s="6" customFormat="1" ht="12" customHeight="1" x14ac:dyDescent="0.2">
      <c r="A513" s="51"/>
      <c r="B513" s="11" t="s">
        <v>3</v>
      </c>
      <c r="C513" s="5">
        <v>0</v>
      </c>
      <c r="D513" s="5">
        <v>0</v>
      </c>
      <c r="E513" s="5">
        <v>0</v>
      </c>
      <c r="F513" s="43" t="e">
        <f t="shared" si="44"/>
        <v>#DIV/0!</v>
      </c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</row>
    <row r="514" spans="1:35" s="6" customFormat="1" ht="12" customHeight="1" x14ac:dyDescent="0.2">
      <c r="A514" s="51"/>
      <c r="B514" s="11" t="s">
        <v>2</v>
      </c>
      <c r="C514" s="5">
        <v>600</v>
      </c>
      <c r="D514" s="5">
        <v>0</v>
      </c>
      <c r="E514" s="5">
        <v>0</v>
      </c>
      <c r="F514" s="43">
        <f t="shared" si="44"/>
        <v>0</v>
      </c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</row>
    <row r="515" spans="1:35" s="6" customFormat="1" ht="12" customHeight="1" x14ac:dyDescent="0.2">
      <c r="A515" s="51"/>
      <c r="B515" s="11" t="s">
        <v>1</v>
      </c>
      <c r="C515" s="5">
        <v>0</v>
      </c>
      <c r="D515" s="5">
        <v>0</v>
      </c>
      <c r="E515" s="5">
        <v>0</v>
      </c>
      <c r="F515" s="43" t="e">
        <f t="shared" si="44"/>
        <v>#DIV/0!</v>
      </c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</row>
    <row r="516" spans="1:35" s="6" customFormat="1" ht="12" customHeight="1" x14ac:dyDescent="0.2">
      <c r="A516" s="51"/>
      <c r="B516" s="11" t="s">
        <v>0</v>
      </c>
      <c r="C516" s="5">
        <v>0</v>
      </c>
      <c r="D516" s="5">
        <v>0</v>
      </c>
      <c r="E516" s="5">
        <v>0</v>
      </c>
      <c r="F516" s="43" t="e">
        <f t="shared" si="44"/>
        <v>#DIV/0!</v>
      </c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</row>
    <row r="517" spans="1:35" s="6" customFormat="1" ht="12" customHeight="1" x14ac:dyDescent="0.2">
      <c r="A517" s="51"/>
      <c r="B517" s="11" t="s">
        <v>111</v>
      </c>
      <c r="C517" s="5">
        <v>0</v>
      </c>
      <c r="D517" s="5">
        <v>0</v>
      </c>
      <c r="E517" s="5">
        <v>0</v>
      </c>
      <c r="F517" s="43" t="e">
        <f t="shared" si="44"/>
        <v>#DIV/0!</v>
      </c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</row>
    <row r="518" spans="1:35" s="6" customFormat="1" ht="12" customHeight="1" x14ac:dyDescent="0.2">
      <c r="A518" s="51"/>
      <c r="B518" s="11" t="s">
        <v>104</v>
      </c>
      <c r="C518" s="5">
        <v>741.6</v>
      </c>
      <c r="D518" s="5">
        <v>0</v>
      </c>
      <c r="E518" s="5">
        <v>0</v>
      </c>
      <c r="F518" s="43">
        <f t="shared" si="44"/>
        <v>0</v>
      </c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</row>
    <row r="519" spans="1:35" s="6" customFormat="1" ht="23.25" customHeight="1" x14ac:dyDescent="0.2">
      <c r="A519" s="51" t="s">
        <v>23</v>
      </c>
      <c r="B519" s="14" t="s">
        <v>164</v>
      </c>
      <c r="C519" s="4"/>
      <c r="D519" s="4"/>
      <c r="E519" s="4"/>
      <c r="F519" s="43" t="e">
        <f t="shared" si="44"/>
        <v>#DIV/0!</v>
      </c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</row>
    <row r="520" spans="1:35" s="6" customFormat="1" ht="10.5" customHeight="1" x14ac:dyDescent="0.2">
      <c r="A520" s="51"/>
      <c r="B520" s="11" t="s">
        <v>4</v>
      </c>
      <c r="C520" s="4">
        <f>SUM(C521:C526)</f>
        <v>2000</v>
      </c>
      <c r="D520" s="4">
        <f>SUM(D521:D526)</f>
        <v>0</v>
      </c>
      <c r="E520" s="4">
        <f>SUM(E521:E526)</f>
        <v>0</v>
      </c>
      <c r="F520" s="43">
        <f t="shared" si="44"/>
        <v>0</v>
      </c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</row>
    <row r="521" spans="1:35" s="6" customFormat="1" ht="10.5" customHeight="1" x14ac:dyDescent="0.2">
      <c r="A521" s="51"/>
      <c r="B521" s="11" t="s">
        <v>3</v>
      </c>
      <c r="C521" s="5">
        <v>0</v>
      </c>
      <c r="D521" s="5">
        <v>0</v>
      </c>
      <c r="E521" s="5">
        <v>0</v>
      </c>
      <c r="F521" s="43" t="e">
        <f t="shared" si="44"/>
        <v>#DIV/0!</v>
      </c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</row>
    <row r="522" spans="1:35" s="6" customFormat="1" ht="10.5" customHeight="1" x14ac:dyDescent="0.2">
      <c r="A522" s="51"/>
      <c r="B522" s="11" t="s">
        <v>2</v>
      </c>
      <c r="C522" s="5">
        <v>2000</v>
      </c>
      <c r="D522" s="5">
        <v>0</v>
      </c>
      <c r="E522" s="5">
        <v>0</v>
      </c>
      <c r="F522" s="43">
        <f t="shared" si="44"/>
        <v>0</v>
      </c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</row>
    <row r="523" spans="1:35" s="6" customFormat="1" ht="10.5" customHeight="1" x14ac:dyDescent="0.2">
      <c r="A523" s="51"/>
      <c r="B523" s="11" t="s">
        <v>1</v>
      </c>
      <c r="C523" s="5">
        <v>0</v>
      </c>
      <c r="D523" s="5">
        <v>0</v>
      </c>
      <c r="E523" s="5">
        <v>0</v>
      </c>
      <c r="F523" s="43" t="e">
        <f t="shared" si="44"/>
        <v>#DIV/0!</v>
      </c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</row>
    <row r="524" spans="1:35" s="6" customFormat="1" ht="10.5" customHeight="1" x14ac:dyDescent="0.2">
      <c r="A524" s="51"/>
      <c r="B524" s="11" t="s">
        <v>0</v>
      </c>
      <c r="C524" s="5">
        <v>0</v>
      </c>
      <c r="D524" s="5">
        <v>0</v>
      </c>
      <c r="E524" s="5">
        <v>0</v>
      </c>
      <c r="F524" s="43" t="e">
        <f t="shared" si="44"/>
        <v>#DIV/0!</v>
      </c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</row>
    <row r="525" spans="1:35" s="6" customFormat="1" ht="10.5" customHeight="1" x14ac:dyDescent="0.2">
      <c r="A525" s="51"/>
      <c r="B525" s="11" t="s">
        <v>111</v>
      </c>
      <c r="C525" s="5">
        <v>0</v>
      </c>
      <c r="D525" s="5">
        <v>0</v>
      </c>
      <c r="E525" s="5">
        <v>0</v>
      </c>
      <c r="F525" s="43" t="e">
        <f t="shared" si="44"/>
        <v>#DIV/0!</v>
      </c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</row>
    <row r="526" spans="1:35" s="6" customFormat="1" ht="10.5" customHeight="1" x14ac:dyDescent="0.2">
      <c r="A526" s="51"/>
      <c r="B526" s="11" t="s">
        <v>104</v>
      </c>
      <c r="C526" s="5">
        <v>0</v>
      </c>
      <c r="D526" s="5">
        <v>0</v>
      </c>
      <c r="E526" s="5">
        <v>0</v>
      </c>
      <c r="F526" s="43" t="e">
        <f t="shared" ref="F526:F589" si="47">E526/C526</f>
        <v>#DIV/0!</v>
      </c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</row>
    <row r="527" spans="1:35" s="6" customFormat="1" ht="30.75" customHeight="1" x14ac:dyDescent="0.2">
      <c r="A527" s="53" t="s">
        <v>22</v>
      </c>
      <c r="B527" s="14" t="s">
        <v>163</v>
      </c>
      <c r="C527" s="4"/>
      <c r="D527" s="4"/>
      <c r="E527" s="4"/>
      <c r="F527" s="43" t="e">
        <f t="shared" si="47"/>
        <v>#DIV/0!</v>
      </c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</row>
    <row r="528" spans="1:35" s="6" customFormat="1" ht="12.75" customHeight="1" x14ac:dyDescent="0.2">
      <c r="A528" s="54"/>
      <c r="B528" s="11" t="s">
        <v>4</v>
      </c>
      <c r="C528" s="4">
        <f>SUM(C529:C534)</f>
        <v>4000</v>
      </c>
      <c r="D528" s="4">
        <f>SUM(D529:D534)</f>
        <v>0</v>
      </c>
      <c r="E528" s="4">
        <f>SUM(E529:E534)</f>
        <v>0</v>
      </c>
      <c r="F528" s="43">
        <f t="shared" si="47"/>
        <v>0</v>
      </c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</row>
    <row r="529" spans="1:35" s="6" customFormat="1" ht="13.5" customHeight="1" x14ac:dyDescent="0.2">
      <c r="A529" s="54"/>
      <c r="B529" s="11" t="s">
        <v>3</v>
      </c>
      <c r="C529" s="5">
        <v>0</v>
      </c>
      <c r="D529" s="5">
        <v>0</v>
      </c>
      <c r="E529" s="5">
        <v>0</v>
      </c>
      <c r="F529" s="43" t="e">
        <f t="shared" si="47"/>
        <v>#DIV/0!</v>
      </c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</row>
    <row r="530" spans="1:35" s="6" customFormat="1" ht="12.75" customHeight="1" x14ac:dyDescent="0.2">
      <c r="A530" s="54"/>
      <c r="B530" s="11" t="s">
        <v>2</v>
      </c>
      <c r="C530" s="5">
        <v>4000</v>
      </c>
      <c r="D530" s="5">
        <v>0</v>
      </c>
      <c r="E530" s="5">
        <v>0</v>
      </c>
      <c r="F530" s="43">
        <f t="shared" si="47"/>
        <v>0</v>
      </c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</row>
    <row r="531" spans="1:35" s="6" customFormat="1" ht="12.75" customHeight="1" x14ac:dyDescent="0.2">
      <c r="A531" s="54"/>
      <c r="B531" s="11" t="s">
        <v>1</v>
      </c>
      <c r="C531" s="5">
        <v>0</v>
      </c>
      <c r="D531" s="5">
        <v>0</v>
      </c>
      <c r="E531" s="5">
        <v>0</v>
      </c>
      <c r="F531" s="43" t="e">
        <f t="shared" si="47"/>
        <v>#DIV/0!</v>
      </c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</row>
    <row r="532" spans="1:35" s="6" customFormat="1" ht="12.75" customHeight="1" x14ac:dyDescent="0.2">
      <c r="A532" s="54"/>
      <c r="B532" s="11" t="s">
        <v>0</v>
      </c>
      <c r="C532" s="5">
        <v>0</v>
      </c>
      <c r="D532" s="5">
        <v>0</v>
      </c>
      <c r="E532" s="5">
        <v>0</v>
      </c>
      <c r="F532" s="43" t="e">
        <f t="shared" si="47"/>
        <v>#DIV/0!</v>
      </c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</row>
    <row r="533" spans="1:35" s="6" customFormat="1" ht="12.75" customHeight="1" x14ac:dyDescent="0.2">
      <c r="A533" s="54"/>
      <c r="B533" s="11" t="s">
        <v>111</v>
      </c>
      <c r="C533" s="5">
        <v>0</v>
      </c>
      <c r="D533" s="5">
        <v>0</v>
      </c>
      <c r="E533" s="5">
        <v>0</v>
      </c>
      <c r="F533" s="43" t="e">
        <f t="shared" si="47"/>
        <v>#DIV/0!</v>
      </c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</row>
    <row r="534" spans="1:35" s="6" customFormat="1" ht="12.75" customHeight="1" x14ac:dyDescent="0.2">
      <c r="A534" s="54"/>
      <c r="B534" s="11" t="s">
        <v>104</v>
      </c>
      <c r="C534" s="5">
        <v>0</v>
      </c>
      <c r="D534" s="5">
        <v>0</v>
      </c>
      <c r="E534" s="5">
        <v>0</v>
      </c>
      <c r="F534" s="43" t="e">
        <f t="shared" si="47"/>
        <v>#DIV/0!</v>
      </c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</row>
    <row r="535" spans="1:35" s="6" customFormat="1" ht="30" customHeight="1" x14ac:dyDescent="0.2">
      <c r="A535" s="53" t="s">
        <v>21</v>
      </c>
      <c r="B535" s="14" t="s">
        <v>162</v>
      </c>
      <c r="C535" s="4"/>
      <c r="D535" s="4"/>
      <c r="E535" s="4"/>
      <c r="F535" s="43" t="e">
        <f t="shared" si="47"/>
        <v>#DIV/0!</v>
      </c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</row>
    <row r="536" spans="1:35" s="6" customFormat="1" ht="12" customHeight="1" x14ac:dyDescent="0.2">
      <c r="A536" s="54"/>
      <c r="B536" s="11" t="s">
        <v>4</v>
      </c>
      <c r="C536" s="4">
        <f>SUM(C537:C542)</f>
        <v>354.5</v>
      </c>
      <c r="D536" s="4">
        <f>SUM(D537:D542)</f>
        <v>0</v>
      </c>
      <c r="E536" s="4">
        <f>SUM(E537:E542)</f>
        <v>0</v>
      </c>
      <c r="F536" s="43">
        <f t="shared" si="47"/>
        <v>0</v>
      </c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</row>
    <row r="537" spans="1:35" s="6" customFormat="1" ht="12" customHeight="1" x14ac:dyDescent="0.2">
      <c r="A537" s="54"/>
      <c r="B537" s="11" t="s">
        <v>3</v>
      </c>
      <c r="C537" s="5">
        <v>0</v>
      </c>
      <c r="D537" s="5">
        <v>0</v>
      </c>
      <c r="E537" s="5">
        <v>0</v>
      </c>
      <c r="F537" s="43" t="e">
        <f t="shared" si="47"/>
        <v>#DIV/0!</v>
      </c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</row>
    <row r="538" spans="1:35" s="6" customFormat="1" ht="12" customHeight="1" x14ac:dyDescent="0.2">
      <c r="A538" s="54"/>
      <c r="B538" s="11" t="s">
        <v>2</v>
      </c>
      <c r="C538" s="5">
        <v>200</v>
      </c>
      <c r="D538" s="5">
        <v>0</v>
      </c>
      <c r="E538" s="5">
        <v>0</v>
      </c>
      <c r="F538" s="43">
        <f t="shared" si="47"/>
        <v>0</v>
      </c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</row>
    <row r="539" spans="1:35" s="6" customFormat="1" ht="12" customHeight="1" x14ac:dyDescent="0.2">
      <c r="A539" s="54"/>
      <c r="B539" s="11" t="s">
        <v>1</v>
      </c>
      <c r="C539" s="5">
        <v>154.5</v>
      </c>
      <c r="D539" s="5">
        <v>0</v>
      </c>
      <c r="E539" s="5">
        <v>0</v>
      </c>
      <c r="F539" s="43">
        <f t="shared" si="47"/>
        <v>0</v>
      </c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</row>
    <row r="540" spans="1:35" s="6" customFormat="1" ht="12" customHeight="1" x14ac:dyDescent="0.2">
      <c r="A540" s="54"/>
      <c r="B540" s="11" t="s">
        <v>0</v>
      </c>
      <c r="C540" s="5">
        <v>0</v>
      </c>
      <c r="D540" s="5">
        <v>0</v>
      </c>
      <c r="E540" s="5">
        <v>0</v>
      </c>
      <c r="F540" s="43" t="e">
        <f t="shared" si="47"/>
        <v>#DIV/0!</v>
      </c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</row>
    <row r="541" spans="1:35" s="6" customFormat="1" ht="12" customHeight="1" x14ac:dyDescent="0.2">
      <c r="A541" s="54"/>
      <c r="B541" s="11" t="s">
        <v>111</v>
      </c>
      <c r="C541" s="5">
        <v>0</v>
      </c>
      <c r="D541" s="5">
        <v>0</v>
      </c>
      <c r="E541" s="5">
        <v>0</v>
      </c>
      <c r="F541" s="43" t="e">
        <f t="shared" si="47"/>
        <v>#DIV/0!</v>
      </c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</row>
    <row r="542" spans="1:35" s="6" customFormat="1" ht="12" customHeight="1" x14ac:dyDescent="0.2">
      <c r="A542" s="54"/>
      <c r="B542" s="11" t="s">
        <v>104</v>
      </c>
      <c r="C542" s="5">
        <v>0</v>
      </c>
      <c r="D542" s="5">
        <v>0</v>
      </c>
      <c r="E542" s="5">
        <v>0</v>
      </c>
      <c r="F542" s="43" t="e">
        <f t="shared" si="47"/>
        <v>#DIV/0!</v>
      </c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</row>
    <row r="543" spans="1:35" s="6" customFormat="1" ht="33.75" customHeight="1" x14ac:dyDescent="0.2">
      <c r="A543" s="55"/>
      <c r="B543" s="11" t="s">
        <v>237</v>
      </c>
      <c r="C543" s="5"/>
      <c r="D543" s="5"/>
      <c r="E543" s="5"/>
      <c r="F543" s="43" t="e">
        <f t="shared" si="47"/>
        <v>#DIV/0!</v>
      </c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</row>
    <row r="544" spans="1:35" s="6" customFormat="1" ht="39" x14ac:dyDescent="0.2">
      <c r="A544" s="53" t="s">
        <v>225</v>
      </c>
      <c r="B544" s="14" t="s">
        <v>226</v>
      </c>
      <c r="C544" s="4"/>
      <c r="D544" s="4"/>
      <c r="E544" s="4"/>
      <c r="F544" s="43" t="e">
        <f t="shared" si="47"/>
        <v>#DIV/0!</v>
      </c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</row>
    <row r="545" spans="1:35" s="6" customFormat="1" x14ac:dyDescent="0.2">
      <c r="A545" s="54"/>
      <c r="B545" s="11" t="s">
        <v>4</v>
      </c>
      <c r="C545" s="4">
        <f>SUM(C546:C551)</f>
        <v>2000</v>
      </c>
      <c r="D545" s="4">
        <f>SUM(D546:D551)</f>
        <v>0</v>
      </c>
      <c r="E545" s="4">
        <f>SUM(E546:E551)</f>
        <v>0</v>
      </c>
      <c r="F545" s="43">
        <f t="shared" si="47"/>
        <v>0</v>
      </c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</row>
    <row r="546" spans="1:35" s="6" customFormat="1" x14ac:dyDescent="0.2">
      <c r="A546" s="54"/>
      <c r="B546" s="11" t="s">
        <v>3</v>
      </c>
      <c r="C546" s="5">
        <v>0</v>
      </c>
      <c r="D546" s="5">
        <v>0</v>
      </c>
      <c r="E546" s="5">
        <v>0</v>
      </c>
      <c r="F546" s="43" t="e">
        <f t="shared" si="47"/>
        <v>#DIV/0!</v>
      </c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</row>
    <row r="547" spans="1:35" s="6" customFormat="1" x14ac:dyDescent="0.2">
      <c r="A547" s="54"/>
      <c r="B547" s="11" t="s">
        <v>2</v>
      </c>
      <c r="C547" s="5">
        <v>2000</v>
      </c>
      <c r="D547" s="5">
        <v>0</v>
      </c>
      <c r="E547" s="5">
        <v>0</v>
      </c>
      <c r="F547" s="43">
        <f t="shared" si="47"/>
        <v>0</v>
      </c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</row>
    <row r="548" spans="1:35" s="6" customFormat="1" x14ac:dyDescent="0.2">
      <c r="A548" s="54"/>
      <c r="B548" s="11" t="s">
        <v>1</v>
      </c>
      <c r="C548" s="5">
        <v>0</v>
      </c>
      <c r="D548" s="5">
        <v>0</v>
      </c>
      <c r="E548" s="5">
        <v>0</v>
      </c>
      <c r="F548" s="43" t="e">
        <f t="shared" si="47"/>
        <v>#DIV/0!</v>
      </c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</row>
    <row r="549" spans="1:35" s="6" customFormat="1" x14ac:dyDescent="0.2">
      <c r="A549" s="54"/>
      <c r="B549" s="11" t="s">
        <v>0</v>
      </c>
      <c r="C549" s="5">
        <v>0</v>
      </c>
      <c r="D549" s="5">
        <v>0</v>
      </c>
      <c r="E549" s="5">
        <v>0</v>
      </c>
      <c r="F549" s="43" t="e">
        <f t="shared" si="47"/>
        <v>#DIV/0!</v>
      </c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</row>
    <row r="550" spans="1:35" s="6" customFormat="1" x14ac:dyDescent="0.2">
      <c r="A550" s="54"/>
      <c r="B550" s="11" t="s">
        <v>111</v>
      </c>
      <c r="C550" s="5">
        <v>0</v>
      </c>
      <c r="D550" s="5">
        <v>0</v>
      </c>
      <c r="E550" s="5">
        <v>0</v>
      </c>
      <c r="F550" s="43" t="e">
        <f t="shared" si="47"/>
        <v>#DIV/0!</v>
      </c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</row>
    <row r="551" spans="1:35" s="6" customFormat="1" x14ac:dyDescent="0.2">
      <c r="A551" s="54"/>
      <c r="B551" s="11" t="s">
        <v>104</v>
      </c>
      <c r="C551" s="5">
        <v>0</v>
      </c>
      <c r="D551" s="5">
        <v>0</v>
      </c>
      <c r="E551" s="5">
        <v>0</v>
      </c>
      <c r="F551" s="43" t="e">
        <f t="shared" si="47"/>
        <v>#DIV/0!</v>
      </c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</row>
    <row r="552" spans="1:35" s="6" customFormat="1" ht="12.75" customHeight="1" x14ac:dyDescent="0.2">
      <c r="A552" s="85" t="s">
        <v>19</v>
      </c>
      <c r="B552" s="85"/>
      <c r="C552" s="85"/>
      <c r="D552" s="85"/>
      <c r="E552" s="85"/>
      <c r="F552" s="43" t="e">
        <f t="shared" si="47"/>
        <v>#DIV/0!</v>
      </c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</row>
    <row r="553" spans="1:35" s="6" customFormat="1" ht="9.75" customHeight="1" x14ac:dyDescent="0.2">
      <c r="A553" s="62"/>
      <c r="B553" s="11" t="s">
        <v>112</v>
      </c>
      <c r="C553" s="25">
        <f>SUM(C554:C559)</f>
        <v>172062.43000000002</v>
      </c>
      <c r="D553" s="25">
        <f>SUM(D554:D559)</f>
        <v>14196.308230000001</v>
      </c>
      <c r="E553" s="25">
        <f>SUM(E554:E559)</f>
        <v>13534.89423</v>
      </c>
      <c r="F553" s="43">
        <f t="shared" si="47"/>
        <v>7.8662693709486711E-2</v>
      </c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</row>
    <row r="554" spans="1:35" s="6" customFormat="1" ht="9.75" customHeight="1" x14ac:dyDescent="0.2">
      <c r="A554" s="62"/>
      <c r="B554" s="11" t="s">
        <v>3</v>
      </c>
      <c r="C554" s="25">
        <f t="shared" ref="C554:E559" si="48">C562+C574+C590+C598</f>
        <v>0</v>
      </c>
      <c r="D554" s="25">
        <f t="shared" si="48"/>
        <v>0</v>
      </c>
      <c r="E554" s="25">
        <f t="shared" si="48"/>
        <v>0</v>
      </c>
      <c r="F554" s="43" t="e">
        <f t="shared" si="47"/>
        <v>#DIV/0!</v>
      </c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</row>
    <row r="555" spans="1:35" s="6" customFormat="1" ht="9.75" customHeight="1" x14ac:dyDescent="0.2">
      <c r="A555" s="62"/>
      <c r="B555" s="11" t="s">
        <v>2</v>
      </c>
      <c r="C555" s="25">
        <f t="shared" si="48"/>
        <v>172062.43000000002</v>
      </c>
      <c r="D555" s="25">
        <f t="shared" si="48"/>
        <v>14196.308230000001</v>
      </c>
      <c r="E555" s="25">
        <f t="shared" si="48"/>
        <v>13534.89423</v>
      </c>
      <c r="F555" s="43">
        <f t="shared" si="47"/>
        <v>7.8662693709486711E-2</v>
      </c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</row>
    <row r="556" spans="1:35" s="6" customFormat="1" ht="9.75" customHeight="1" x14ac:dyDescent="0.2">
      <c r="A556" s="62"/>
      <c r="B556" s="11" t="s">
        <v>1</v>
      </c>
      <c r="C556" s="25">
        <f t="shared" si="48"/>
        <v>0</v>
      </c>
      <c r="D556" s="25">
        <f t="shared" si="48"/>
        <v>0</v>
      </c>
      <c r="E556" s="25">
        <f t="shared" si="48"/>
        <v>0</v>
      </c>
      <c r="F556" s="43" t="e">
        <f t="shared" si="47"/>
        <v>#DIV/0!</v>
      </c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</row>
    <row r="557" spans="1:35" s="6" customFormat="1" ht="9.75" customHeight="1" x14ac:dyDescent="0.2">
      <c r="A557" s="62"/>
      <c r="B557" s="11" t="s">
        <v>0</v>
      </c>
      <c r="C557" s="25">
        <f t="shared" si="48"/>
        <v>0</v>
      </c>
      <c r="D557" s="25">
        <f t="shared" si="48"/>
        <v>0</v>
      </c>
      <c r="E557" s="25">
        <f t="shared" si="48"/>
        <v>0</v>
      </c>
      <c r="F557" s="43" t="e">
        <f t="shared" si="47"/>
        <v>#DIV/0!</v>
      </c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</row>
    <row r="558" spans="1:35" s="6" customFormat="1" ht="9.75" customHeight="1" x14ac:dyDescent="0.2">
      <c r="A558" s="62"/>
      <c r="B558" s="11" t="s">
        <v>111</v>
      </c>
      <c r="C558" s="25">
        <f t="shared" si="48"/>
        <v>0</v>
      </c>
      <c r="D558" s="25">
        <f t="shared" si="48"/>
        <v>0</v>
      </c>
      <c r="E558" s="25">
        <f t="shared" si="48"/>
        <v>0</v>
      </c>
      <c r="F558" s="43" t="e">
        <f t="shared" si="47"/>
        <v>#DIV/0!</v>
      </c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</row>
    <row r="559" spans="1:35" s="6" customFormat="1" ht="9.75" customHeight="1" x14ac:dyDescent="0.2">
      <c r="A559" s="62"/>
      <c r="B559" s="11" t="s">
        <v>104</v>
      </c>
      <c r="C559" s="25">
        <f t="shared" si="48"/>
        <v>0</v>
      </c>
      <c r="D559" s="25">
        <f t="shared" si="48"/>
        <v>0</v>
      </c>
      <c r="E559" s="25">
        <f t="shared" si="48"/>
        <v>0</v>
      </c>
      <c r="F559" s="43" t="e">
        <f t="shared" si="47"/>
        <v>#DIV/0!</v>
      </c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</row>
    <row r="560" spans="1:35" s="6" customFormat="1" ht="19.5" customHeight="1" x14ac:dyDescent="0.2">
      <c r="A560" s="53" t="s">
        <v>18</v>
      </c>
      <c r="B560" s="12" t="s">
        <v>159</v>
      </c>
      <c r="C560" s="4"/>
      <c r="D560" s="4"/>
      <c r="E560" s="4"/>
      <c r="F560" s="43" t="e">
        <f t="shared" si="47"/>
        <v>#DIV/0!</v>
      </c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</row>
    <row r="561" spans="1:35" s="6" customFormat="1" ht="10.5" customHeight="1" x14ac:dyDescent="0.2">
      <c r="A561" s="54"/>
      <c r="B561" s="11" t="s">
        <v>4</v>
      </c>
      <c r="C561" s="4">
        <f>SUM(C562:C567)</f>
        <v>145714.39000000001</v>
      </c>
      <c r="D561" s="4">
        <f>SUM(D562:D567)</f>
        <v>12682.486000000001</v>
      </c>
      <c r="E561" s="4">
        <f>SUM(E562:E567)</f>
        <v>12092.547</v>
      </c>
      <c r="F561" s="43">
        <f t="shared" si="47"/>
        <v>8.2988008253680356E-2</v>
      </c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</row>
    <row r="562" spans="1:35" s="6" customFormat="1" ht="10.5" customHeight="1" x14ac:dyDescent="0.2">
      <c r="A562" s="54"/>
      <c r="B562" s="11" t="s">
        <v>3</v>
      </c>
      <c r="C562" s="4">
        <v>0</v>
      </c>
      <c r="D562" s="4">
        <v>0</v>
      </c>
      <c r="E562" s="4">
        <v>0</v>
      </c>
      <c r="F562" s="43" t="e">
        <f t="shared" si="47"/>
        <v>#DIV/0!</v>
      </c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</row>
    <row r="563" spans="1:35" s="6" customFormat="1" ht="10.5" customHeight="1" x14ac:dyDescent="0.2">
      <c r="A563" s="54"/>
      <c r="B563" s="11" t="s">
        <v>2</v>
      </c>
      <c r="C563" s="4">
        <v>145714.39000000001</v>
      </c>
      <c r="D563" s="4">
        <v>12682.486000000001</v>
      </c>
      <c r="E563" s="4">
        <v>12092.547</v>
      </c>
      <c r="F563" s="43">
        <f t="shared" si="47"/>
        <v>8.2988008253680356E-2</v>
      </c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</row>
    <row r="564" spans="1:35" s="6" customFormat="1" ht="10.5" customHeight="1" x14ac:dyDescent="0.2">
      <c r="A564" s="54"/>
      <c r="B564" s="11" t="s">
        <v>1</v>
      </c>
      <c r="C564" s="4">
        <v>0</v>
      </c>
      <c r="D564" s="4">
        <v>0</v>
      </c>
      <c r="E564" s="4">
        <v>0</v>
      </c>
      <c r="F564" s="43" t="e">
        <f t="shared" si="47"/>
        <v>#DIV/0!</v>
      </c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</row>
    <row r="565" spans="1:35" s="6" customFormat="1" ht="10.5" customHeight="1" x14ac:dyDescent="0.2">
      <c r="A565" s="54"/>
      <c r="B565" s="11" t="s">
        <v>0</v>
      </c>
      <c r="C565" s="4">
        <v>0</v>
      </c>
      <c r="D565" s="4">
        <v>0</v>
      </c>
      <c r="E565" s="4">
        <v>0</v>
      </c>
      <c r="F565" s="43" t="e">
        <f t="shared" si="47"/>
        <v>#DIV/0!</v>
      </c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</row>
    <row r="566" spans="1:35" s="6" customFormat="1" ht="10.5" customHeight="1" x14ac:dyDescent="0.2">
      <c r="A566" s="54"/>
      <c r="B566" s="11" t="s">
        <v>111</v>
      </c>
      <c r="C566" s="4">
        <v>0</v>
      </c>
      <c r="D566" s="4">
        <v>0</v>
      </c>
      <c r="E566" s="4">
        <v>0</v>
      </c>
      <c r="F566" s="43" t="e">
        <f t="shared" si="47"/>
        <v>#DIV/0!</v>
      </c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</row>
    <row r="567" spans="1:35" s="6" customFormat="1" ht="10.5" customHeight="1" x14ac:dyDescent="0.2">
      <c r="A567" s="54"/>
      <c r="B567" s="11" t="s">
        <v>104</v>
      </c>
      <c r="C567" s="4">
        <v>0</v>
      </c>
      <c r="D567" s="4">
        <v>0</v>
      </c>
      <c r="E567" s="4">
        <v>0</v>
      </c>
      <c r="F567" s="43" t="e">
        <f t="shared" si="47"/>
        <v>#DIV/0!</v>
      </c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</row>
    <row r="568" spans="1:35" s="6" customFormat="1" ht="68.25" x14ac:dyDescent="0.2">
      <c r="A568" s="54"/>
      <c r="B568" s="11" t="s">
        <v>233</v>
      </c>
      <c r="C568" s="5"/>
      <c r="D568" s="5"/>
      <c r="E568" s="5"/>
      <c r="F568" s="43" t="e">
        <f t="shared" si="47"/>
        <v>#DIV/0!</v>
      </c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</row>
    <row r="569" spans="1:35" s="6" customFormat="1" ht="68.25" x14ac:dyDescent="0.2">
      <c r="A569" s="54"/>
      <c r="B569" s="11" t="s">
        <v>234</v>
      </c>
      <c r="C569" s="5"/>
      <c r="D569" s="5"/>
      <c r="E569" s="5"/>
      <c r="F569" s="43" t="e">
        <f t="shared" si="47"/>
        <v>#DIV/0!</v>
      </c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</row>
    <row r="570" spans="1:35" s="6" customFormat="1" ht="68.25" x14ac:dyDescent="0.2">
      <c r="A570" s="54"/>
      <c r="B570" s="11" t="s">
        <v>235</v>
      </c>
      <c r="C570" s="5"/>
      <c r="D570" s="5"/>
      <c r="E570" s="5"/>
      <c r="F570" s="43" t="e">
        <f t="shared" si="47"/>
        <v>#DIV/0!</v>
      </c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</row>
    <row r="571" spans="1:35" s="6" customFormat="1" ht="68.25" x14ac:dyDescent="0.2">
      <c r="A571" s="55"/>
      <c r="B571" s="11" t="s">
        <v>236</v>
      </c>
      <c r="C571" s="5"/>
      <c r="D571" s="5"/>
      <c r="E571" s="5"/>
      <c r="F571" s="43" t="e">
        <f t="shared" si="47"/>
        <v>#DIV/0!</v>
      </c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</row>
    <row r="572" spans="1:35" s="6" customFormat="1" ht="11.25" customHeight="1" x14ac:dyDescent="0.2">
      <c r="A572" s="51" t="s">
        <v>17</v>
      </c>
      <c r="B572" s="12" t="s">
        <v>160</v>
      </c>
      <c r="C572" s="4"/>
      <c r="D572" s="4"/>
      <c r="E572" s="4"/>
      <c r="F572" s="43" t="e">
        <f t="shared" si="47"/>
        <v>#DIV/0!</v>
      </c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</row>
    <row r="573" spans="1:35" s="6" customFormat="1" ht="10.5" customHeight="1" x14ac:dyDescent="0.2">
      <c r="A573" s="51"/>
      <c r="B573" s="11" t="s">
        <v>4</v>
      </c>
      <c r="C573" s="4">
        <f>SUM(C574:C579)</f>
        <v>4407.84</v>
      </c>
      <c r="D573" s="4">
        <f>SUM(D574:D579)</f>
        <v>0</v>
      </c>
      <c r="E573" s="4">
        <f>SUM(E574:E579)</f>
        <v>0</v>
      </c>
      <c r="F573" s="43">
        <f t="shared" si="47"/>
        <v>0</v>
      </c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</row>
    <row r="574" spans="1:35" s="6" customFormat="1" ht="10.5" customHeight="1" x14ac:dyDescent="0.2">
      <c r="A574" s="51"/>
      <c r="B574" s="11" t="s">
        <v>3</v>
      </c>
      <c r="C574" s="4">
        <f>C582</f>
        <v>0</v>
      </c>
      <c r="D574" s="4">
        <f t="shared" ref="D574:E574" si="49">D582</f>
        <v>0</v>
      </c>
      <c r="E574" s="4">
        <f t="shared" si="49"/>
        <v>0</v>
      </c>
      <c r="F574" s="43" t="e">
        <f t="shared" si="47"/>
        <v>#DIV/0!</v>
      </c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</row>
    <row r="575" spans="1:35" s="6" customFormat="1" ht="10.5" customHeight="1" x14ac:dyDescent="0.2">
      <c r="A575" s="51"/>
      <c r="B575" s="11" t="s">
        <v>2</v>
      </c>
      <c r="C575" s="4">
        <f t="shared" ref="C575:E579" si="50">C583</f>
        <v>4407.84</v>
      </c>
      <c r="D575" s="4">
        <f t="shared" si="50"/>
        <v>0</v>
      </c>
      <c r="E575" s="4">
        <f t="shared" si="50"/>
        <v>0</v>
      </c>
      <c r="F575" s="43">
        <f t="shared" si="47"/>
        <v>0</v>
      </c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</row>
    <row r="576" spans="1:35" s="6" customFormat="1" ht="10.5" customHeight="1" x14ac:dyDescent="0.2">
      <c r="A576" s="51"/>
      <c r="B576" s="11" t="s">
        <v>1</v>
      </c>
      <c r="C576" s="4">
        <f t="shared" si="50"/>
        <v>0</v>
      </c>
      <c r="D576" s="4">
        <f t="shared" si="50"/>
        <v>0</v>
      </c>
      <c r="E576" s="4">
        <f t="shared" si="50"/>
        <v>0</v>
      </c>
      <c r="F576" s="43" t="e">
        <f t="shared" si="47"/>
        <v>#DIV/0!</v>
      </c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</row>
    <row r="577" spans="1:35" s="6" customFormat="1" ht="10.5" customHeight="1" x14ac:dyDescent="0.2">
      <c r="A577" s="51"/>
      <c r="B577" s="11" t="s">
        <v>0</v>
      </c>
      <c r="C577" s="4">
        <f t="shared" si="50"/>
        <v>0</v>
      </c>
      <c r="D577" s="4">
        <f t="shared" si="50"/>
        <v>0</v>
      </c>
      <c r="E577" s="4">
        <f t="shared" si="50"/>
        <v>0</v>
      </c>
      <c r="F577" s="43" t="e">
        <f t="shared" si="47"/>
        <v>#DIV/0!</v>
      </c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</row>
    <row r="578" spans="1:35" s="6" customFormat="1" ht="10.5" customHeight="1" x14ac:dyDescent="0.2">
      <c r="A578" s="51"/>
      <c r="B578" s="11" t="s">
        <v>111</v>
      </c>
      <c r="C578" s="4">
        <f t="shared" si="50"/>
        <v>0</v>
      </c>
      <c r="D578" s="4">
        <f t="shared" si="50"/>
        <v>0</v>
      </c>
      <c r="E578" s="4">
        <f t="shared" si="50"/>
        <v>0</v>
      </c>
      <c r="F578" s="43" t="e">
        <f t="shared" si="47"/>
        <v>#DIV/0!</v>
      </c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</row>
    <row r="579" spans="1:35" s="6" customFormat="1" ht="10.5" customHeight="1" x14ac:dyDescent="0.2">
      <c r="A579" s="51"/>
      <c r="B579" s="11" t="s">
        <v>104</v>
      </c>
      <c r="C579" s="4">
        <f t="shared" si="50"/>
        <v>0</v>
      </c>
      <c r="D579" s="4">
        <f t="shared" si="50"/>
        <v>0</v>
      </c>
      <c r="E579" s="4">
        <f t="shared" si="50"/>
        <v>0</v>
      </c>
      <c r="F579" s="43" t="e">
        <f t="shared" si="47"/>
        <v>#DIV/0!</v>
      </c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</row>
    <row r="580" spans="1:35" s="6" customFormat="1" ht="29.25" x14ac:dyDescent="0.2">
      <c r="A580" s="53" t="s">
        <v>16</v>
      </c>
      <c r="B580" s="14" t="s">
        <v>246</v>
      </c>
      <c r="C580" s="4"/>
      <c r="D580" s="4"/>
      <c r="E580" s="4"/>
      <c r="F580" s="43" t="e">
        <f t="shared" si="47"/>
        <v>#DIV/0!</v>
      </c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</row>
    <row r="581" spans="1:35" s="6" customFormat="1" ht="10.5" customHeight="1" x14ac:dyDescent="0.2">
      <c r="A581" s="54"/>
      <c r="B581" s="11" t="s">
        <v>4</v>
      </c>
      <c r="C581" s="4">
        <f>SUM(C582:C587)</f>
        <v>4407.84</v>
      </c>
      <c r="D581" s="4">
        <f>SUM(D582:D587)</f>
        <v>0</v>
      </c>
      <c r="E581" s="4">
        <f>SUM(E582:E587)</f>
        <v>0</v>
      </c>
      <c r="F581" s="43">
        <f t="shared" si="47"/>
        <v>0</v>
      </c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</row>
    <row r="582" spans="1:35" s="6" customFormat="1" ht="10.5" customHeight="1" x14ac:dyDescent="0.2">
      <c r="A582" s="54"/>
      <c r="B582" s="11" t="s">
        <v>3</v>
      </c>
      <c r="C582" s="5">
        <v>0</v>
      </c>
      <c r="D582" s="5">
        <v>0</v>
      </c>
      <c r="E582" s="5">
        <v>0</v>
      </c>
      <c r="F582" s="43" t="e">
        <f t="shared" si="47"/>
        <v>#DIV/0!</v>
      </c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</row>
    <row r="583" spans="1:35" s="6" customFormat="1" ht="10.5" customHeight="1" x14ac:dyDescent="0.2">
      <c r="A583" s="54"/>
      <c r="B583" s="11" t="s">
        <v>2</v>
      </c>
      <c r="C583" s="5">
        <v>4407.84</v>
      </c>
      <c r="D583" s="5">
        <v>0</v>
      </c>
      <c r="E583" s="5">
        <v>0</v>
      </c>
      <c r="F583" s="43">
        <f t="shared" si="47"/>
        <v>0</v>
      </c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</row>
    <row r="584" spans="1:35" s="6" customFormat="1" ht="10.5" customHeight="1" x14ac:dyDescent="0.2">
      <c r="A584" s="54"/>
      <c r="B584" s="11" t="s">
        <v>1</v>
      </c>
      <c r="C584" s="5">
        <v>0</v>
      </c>
      <c r="D584" s="5">
        <v>0</v>
      </c>
      <c r="E584" s="5">
        <v>0</v>
      </c>
      <c r="F584" s="43" t="e">
        <f t="shared" si="47"/>
        <v>#DIV/0!</v>
      </c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</row>
    <row r="585" spans="1:35" s="6" customFormat="1" ht="10.5" customHeight="1" x14ac:dyDescent="0.2">
      <c r="A585" s="54"/>
      <c r="B585" s="11" t="s">
        <v>0</v>
      </c>
      <c r="C585" s="5">
        <v>0</v>
      </c>
      <c r="D585" s="5">
        <v>0</v>
      </c>
      <c r="E585" s="5">
        <v>0</v>
      </c>
      <c r="F585" s="43" t="e">
        <f t="shared" si="47"/>
        <v>#DIV/0!</v>
      </c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</row>
    <row r="586" spans="1:35" s="6" customFormat="1" ht="10.5" customHeight="1" x14ac:dyDescent="0.2">
      <c r="A586" s="54"/>
      <c r="B586" s="11" t="s">
        <v>111</v>
      </c>
      <c r="C586" s="5">
        <v>0</v>
      </c>
      <c r="D586" s="5">
        <v>0</v>
      </c>
      <c r="E586" s="5">
        <v>0</v>
      </c>
      <c r="F586" s="43" t="e">
        <f t="shared" si="47"/>
        <v>#DIV/0!</v>
      </c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</row>
    <row r="587" spans="1:35" s="6" customFormat="1" ht="10.5" customHeight="1" x14ac:dyDescent="0.2">
      <c r="A587" s="54"/>
      <c r="B587" s="11" t="s">
        <v>104</v>
      </c>
      <c r="C587" s="5">
        <v>0</v>
      </c>
      <c r="D587" s="5">
        <v>0</v>
      </c>
      <c r="E587" s="5">
        <v>0</v>
      </c>
      <c r="F587" s="43" t="e">
        <f t="shared" si="47"/>
        <v>#DIV/0!</v>
      </c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</row>
    <row r="588" spans="1:35" s="6" customFormat="1" ht="41.25" customHeight="1" x14ac:dyDescent="0.2">
      <c r="A588" s="51" t="s">
        <v>11</v>
      </c>
      <c r="B588" s="12" t="s">
        <v>154</v>
      </c>
      <c r="C588" s="4"/>
      <c r="D588" s="4"/>
      <c r="E588" s="4"/>
      <c r="F588" s="43" t="e">
        <f t="shared" si="47"/>
        <v>#DIV/0!</v>
      </c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</row>
    <row r="589" spans="1:35" s="6" customFormat="1" ht="9.75" customHeight="1" x14ac:dyDescent="0.2">
      <c r="A589" s="51"/>
      <c r="B589" s="11" t="s">
        <v>4</v>
      </c>
      <c r="C589" s="4">
        <f>SUM(C590:C595)</f>
        <v>3122.1</v>
      </c>
      <c r="D589" s="4">
        <f>SUM(D590:D595)</f>
        <v>71.474999999999994</v>
      </c>
      <c r="E589" s="4">
        <f>SUM(E590:E595)</f>
        <v>0</v>
      </c>
      <c r="F589" s="43">
        <f t="shared" si="47"/>
        <v>0</v>
      </c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</row>
    <row r="590" spans="1:35" s="6" customFormat="1" ht="9.75" customHeight="1" x14ac:dyDescent="0.2">
      <c r="A590" s="51"/>
      <c r="B590" s="11" t="s">
        <v>3</v>
      </c>
      <c r="C590" s="4">
        <v>0</v>
      </c>
      <c r="D590" s="4">
        <v>0</v>
      </c>
      <c r="E590" s="4">
        <v>0</v>
      </c>
      <c r="F590" s="43" t="e">
        <f t="shared" ref="F590:F645" si="51">E590/C590</f>
        <v>#DIV/0!</v>
      </c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</row>
    <row r="591" spans="1:35" s="6" customFormat="1" ht="9.75" customHeight="1" x14ac:dyDescent="0.2">
      <c r="A591" s="51"/>
      <c r="B591" s="11" t="s">
        <v>2</v>
      </c>
      <c r="C591" s="4">
        <v>3122.1</v>
      </c>
      <c r="D591" s="4">
        <v>71.474999999999994</v>
      </c>
      <c r="E591" s="4">
        <v>0</v>
      </c>
      <c r="F591" s="43">
        <f t="shared" si="51"/>
        <v>0</v>
      </c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</row>
    <row r="592" spans="1:35" s="6" customFormat="1" ht="9.75" customHeight="1" x14ac:dyDescent="0.2">
      <c r="A592" s="51"/>
      <c r="B592" s="11" t="s">
        <v>1</v>
      </c>
      <c r="C592" s="4">
        <v>0</v>
      </c>
      <c r="D592" s="4">
        <v>0</v>
      </c>
      <c r="E592" s="4">
        <v>0</v>
      </c>
      <c r="F592" s="43" t="e">
        <f t="shared" si="51"/>
        <v>#DIV/0!</v>
      </c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</row>
    <row r="593" spans="1:35" s="6" customFormat="1" ht="9.75" customHeight="1" x14ac:dyDescent="0.2">
      <c r="A593" s="51"/>
      <c r="B593" s="11" t="s">
        <v>0</v>
      </c>
      <c r="C593" s="4">
        <v>0</v>
      </c>
      <c r="D593" s="4">
        <v>0</v>
      </c>
      <c r="E593" s="4">
        <v>0</v>
      </c>
      <c r="F593" s="43" t="e">
        <f t="shared" si="51"/>
        <v>#DIV/0!</v>
      </c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</row>
    <row r="594" spans="1:35" s="6" customFormat="1" ht="9.75" customHeight="1" x14ac:dyDescent="0.2">
      <c r="A594" s="51"/>
      <c r="B594" s="11" t="s">
        <v>111</v>
      </c>
      <c r="C594" s="4">
        <v>0</v>
      </c>
      <c r="D594" s="4">
        <v>0</v>
      </c>
      <c r="E594" s="4">
        <v>0</v>
      </c>
      <c r="F594" s="43" t="e">
        <f t="shared" si="51"/>
        <v>#DIV/0!</v>
      </c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</row>
    <row r="595" spans="1:35" s="6" customFormat="1" ht="9.75" customHeight="1" x14ac:dyDescent="0.2">
      <c r="A595" s="51"/>
      <c r="B595" s="11" t="s">
        <v>104</v>
      </c>
      <c r="C595" s="4">
        <v>0</v>
      </c>
      <c r="D595" s="4">
        <v>0</v>
      </c>
      <c r="E595" s="4">
        <v>0</v>
      </c>
      <c r="F595" s="43" t="e">
        <f t="shared" si="51"/>
        <v>#DIV/0!</v>
      </c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</row>
    <row r="596" spans="1:35" s="6" customFormat="1" ht="9.75" customHeight="1" x14ac:dyDescent="0.2">
      <c r="A596" s="51" t="s">
        <v>10</v>
      </c>
      <c r="B596" s="12" t="s">
        <v>156</v>
      </c>
      <c r="C596" s="4"/>
      <c r="D596" s="4"/>
      <c r="E596" s="4"/>
      <c r="F596" s="43" t="e">
        <f t="shared" si="51"/>
        <v>#DIV/0!</v>
      </c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</row>
    <row r="597" spans="1:35" s="6" customFormat="1" ht="10.5" customHeight="1" x14ac:dyDescent="0.2">
      <c r="A597" s="51"/>
      <c r="B597" s="11" t="s">
        <v>4</v>
      </c>
      <c r="C597" s="4">
        <f>SUM(C598:C603)</f>
        <v>18818.099999999999</v>
      </c>
      <c r="D597" s="4">
        <f>SUM(D598:D603)</f>
        <v>1442.3472300000001</v>
      </c>
      <c r="E597" s="4">
        <f>SUM(E598:E603)</f>
        <v>1442.3472300000001</v>
      </c>
      <c r="F597" s="43">
        <f t="shared" si="51"/>
        <v>7.6646804406395985E-2</v>
      </c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</row>
    <row r="598" spans="1:35" s="6" customFormat="1" ht="10.5" customHeight="1" x14ac:dyDescent="0.2">
      <c r="A598" s="51"/>
      <c r="B598" s="11" t="s">
        <v>3</v>
      </c>
      <c r="C598" s="5">
        <v>0</v>
      </c>
      <c r="D598" s="5">
        <v>0</v>
      </c>
      <c r="E598" s="5">
        <v>0</v>
      </c>
      <c r="F598" s="43" t="e">
        <f t="shared" si="51"/>
        <v>#DIV/0!</v>
      </c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</row>
    <row r="599" spans="1:35" s="6" customFormat="1" ht="10.5" customHeight="1" x14ac:dyDescent="0.2">
      <c r="A599" s="51"/>
      <c r="B599" s="11" t="s">
        <v>2</v>
      </c>
      <c r="C599" s="5">
        <v>18818.099999999999</v>
      </c>
      <c r="D599" s="5">
        <v>1442.3472300000001</v>
      </c>
      <c r="E599" s="5">
        <v>1442.3472300000001</v>
      </c>
      <c r="F599" s="43">
        <f t="shared" si="51"/>
        <v>7.6646804406395985E-2</v>
      </c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</row>
    <row r="600" spans="1:35" s="6" customFormat="1" ht="10.5" customHeight="1" x14ac:dyDescent="0.2">
      <c r="A600" s="51"/>
      <c r="B600" s="11" t="s">
        <v>1</v>
      </c>
      <c r="C600" s="5">
        <v>0</v>
      </c>
      <c r="D600" s="5">
        <v>0</v>
      </c>
      <c r="E600" s="5">
        <v>0</v>
      </c>
      <c r="F600" s="43" t="e">
        <f t="shared" si="51"/>
        <v>#DIV/0!</v>
      </c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</row>
    <row r="601" spans="1:35" s="6" customFormat="1" ht="10.5" customHeight="1" x14ac:dyDescent="0.2">
      <c r="A601" s="51"/>
      <c r="B601" s="11" t="s">
        <v>0</v>
      </c>
      <c r="C601" s="5">
        <v>0</v>
      </c>
      <c r="D601" s="5">
        <v>0</v>
      </c>
      <c r="E601" s="5">
        <v>0</v>
      </c>
      <c r="F601" s="43" t="e">
        <f t="shared" si="51"/>
        <v>#DIV/0!</v>
      </c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</row>
    <row r="602" spans="1:35" s="6" customFormat="1" ht="10.5" customHeight="1" x14ac:dyDescent="0.2">
      <c r="A602" s="51"/>
      <c r="B602" s="11" t="s">
        <v>111</v>
      </c>
      <c r="C602" s="5">
        <v>0</v>
      </c>
      <c r="D602" s="5">
        <v>0</v>
      </c>
      <c r="E602" s="5">
        <v>0</v>
      </c>
      <c r="F602" s="43" t="e">
        <f t="shared" si="51"/>
        <v>#DIV/0!</v>
      </c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</row>
    <row r="603" spans="1:35" s="6" customFormat="1" ht="10.5" customHeight="1" x14ac:dyDescent="0.2">
      <c r="A603" s="51"/>
      <c r="B603" s="11" t="s">
        <v>104</v>
      </c>
      <c r="C603" s="5">
        <v>0</v>
      </c>
      <c r="D603" s="5">
        <v>0</v>
      </c>
      <c r="E603" s="5">
        <v>0</v>
      </c>
      <c r="F603" s="43" t="e">
        <f t="shared" si="51"/>
        <v>#DIV/0!</v>
      </c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</row>
    <row r="604" spans="1:35" s="2" customFormat="1" ht="9" customHeight="1" x14ac:dyDescent="0.2">
      <c r="A604" s="85" t="s">
        <v>9</v>
      </c>
      <c r="B604" s="85"/>
      <c r="C604" s="85"/>
      <c r="D604" s="85"/>
      <c r="E604" s="85"/>
      <c r="F604" s="43" t="e">
        <f t="shared" si="51"/>
        <v>#DIV/0!</v>
      </c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</row>
    <row r="605" spans="1:35" s="2" customFormat="1" ht="10.5" customHeight="1" x14ac:dyDescent="0.2">
      <c r="A605" s="62"/>
      <c r="B605" s="11" t="s">
        <v>112</v>
      </c>
      <c r="C605" s="25">
        <f>SUM(C606:C611)</f>
        <v>49353.39</v>
      </c>
      <c r="D605" s="25">
        <f>SUM(D606:D611)</f>
        <v>1403.2477199999998</v>
      </c>
      <c r="E605" s="25">
        <f>SUM(E606:E611)</f>
        <v>1403.2477199999998</v>
      </c>
      <c r="F605" s="43">
        <f t="shared" si="51"/>
        <v>2.8432651130955743E-2</v>
      </c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</row>
    <row r="606" spans="1:35" s="2" customFormat="1" ht="10.5" customHeight="1" x14ac:dyDescent="0.2">
      <c r="A606" s="62"/>
      <c r="B606" s="11" t="s">
        <v>3</v>
      </c>
      <c r="C606" s="32">
        <f>C614+C640</f>
        <v>0</v>
      </c>
      <c r="D606" s="32">
        <f>D614+D640</f>
        <v>0</v>
      </c>
      <c r="E606" s="32">
        <f>E614+E640</f>
        <v>0</v>
      </c>
      <c r="F606" s="43" t="e">
        <f t="shared" si="51"/>
        <v>#DIV/0!</v>
      </c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</row>
    <row r="607" spans="1:35" s="2" customFormat="1" ht="10.5" customHeight="1" x14ac:dyDescent="0.2">
      <c r="A607" s="62"/>
      <c r="B607" s="11" t="s">
        <v>2</v>
      </c>
      <c r="C607" s="32">
        <f t="shared" ref="C607:E611" si="52">C615+C641</f>
        <v>49353.39</v>
      </c>
      <c r="D607" s="32">
        <f t="shared" si="52"/>
        <v>1403.2477199999998</v>
      </c>
      <c r="E607" s="32">
        <f t="shared" si="52"/>
        <v>1403.2477199999998</v>
      </c>
      <c r="F607" s="43">
        <f t="shared" si="51"/>
        <v>2.8432651130955743E-2</v>
      </c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</row>
    <row r="608" spans="1:35" s="2" customFormat="1" ht="10.5" customHeight="1" x14ac:dyDescent="0.2">
      <c r="A608" s="62"/>
      <c r="B608" s="11" t="s">
        <v>1</v>
      </c>
      <c r="C608" s="32">
        <f t="shared" si="52"/>
        <v>0</v>
      </c>
      <c r="D608" s="32">
        <f t="shared" si="52"/>
        <v>0</v>
      </c>
      <c r="E608" s="32">
        <f t="shared" si="52"/>
        <v>0</v>
      </c>
      <c r="F608" s="43" t="e">
        <f t="shared" si="51"/>
        <v>#DIV/0!</v>
      </c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</row>
    <row r="609" spans="1:35" s="2" customFormat="1" ht="10.5" customHeight="1" x14ac:dyDescent="0.2">
      <c r="A609" s="62"/>
      <c r="B609" s="11" t="s">
        <v>0</v>
      </c>
      <c r="C609" s="32">
        <f t="shared" si="52"/>
        <v>0</v>
      </c>
      <c r="D609" s="32">
        <f t="shared" si="52"/>
        <v>0</v>
      </c>
      <c r="E609" s="32">
        <f t="shared" si="52"/>
        <v>0</v>
      </c>
      <c r="F609" s="43" t="e">
        <f t="shared" si="51"/>
        <v>#DIV/0!</v>
      </c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</row>
    <row r="610" spans="1:35" s="2" customFormat="1" ht="10.5" customHeight="1" x14ac:dyDescent="0.2">
      <c r="A610" s="62"/>
      <c r="B610" s="11" t="s">
        <v>111</v>
      </c>
      <c r="C610" s="32">
        <f t="shared" si="52"/>
        <v>0</v>
      </c>
      <c r="D610" s="32">
        <f t="shared" si="52"/>
        <v>0</v>
      </c>
      <c r="E610" s="32">
        <f t="shared" si="52"/>
        <v>0</v>
      </c>
      <c r="F610" s="43" t="e">
        <f t="shared" si="51"/>
        <v>#DIV/0!</v>
      </c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</row>
    <row r="611" spans="1:35" s="2" customFormat="1" ht="10.5" customHeight="1" x14ac:dyDescent="0.2">
      <c r="A611" s="62"/>
      <c r="B611" s="11" t="s">
        <v>104</v>
      </c>
      <c r="C611" s="32">
        <f t="shared" si="52"/>
        <v>0</v>
      </c>
      <c r="D611" s="32">
        <f t="shared" si="52"/>
        <v>0</v>
      </c>
      <c r="E611" s="32">
        <f t="shared" si="52"/>
        <v>0</v>
      </c>
      <c r="F611" s="43" t="e">
        <f t="shared" si="51"/>
        <v>#DIV/0!</v>
      </c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</row>
    <row r="612" spans="1:35" s="2" customFormat="1" ht="22.5" customHeight="1" x14ac:dyDescent="0.2">
      <c r="A612" s="51" t="s">
        <v>8</v>
      </c>
      <c r="B612" s="12" t="s">
        <v>157</v>
      </c>
      <c r="C612" s="4"/>
      <c r="D612" s="4"/>
      <c r="E612" s="4"/>
      <c r="F612" s="43" t="e">
        <f t="shared" si="51"/>
        <v>#DIV/0!</v>
      </c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</row>
    <row r="613" spans="1:35" s="2" customFormat="1" ht="9.75" customHeight="1" x14ac:dyDescent="0.2">
      <c r="A613" s="51"/>
      <c r="B613" s="11" t="s">
        <v>4</v>
      </c>
      <c r="C613" s="4">
        <f>SUM(C614:C619)</f>
        <v>46353.39</v>
      </c>
      <c r="D613" s="4">
        <f>SUM(D614:D619)</f>
        <v>1403.2477199999998</v>
      </c>
      <c r="E613" s="4">
        <f>SUM(E614:E619)</f>
        <v>1403.2477199999998</v>
      </c>
      <c r="F613" s="43">
        <f t="shared" si="51"/>
        <v>3.0272817586804328E-2</v>
      </c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</row>
    <row r="614" spans="1:35" s="2" customFormat="1" ht="9.75" customHeight="1" x14ac:dyDescent="0.2">
      <c r="A614" s="51"/>
      <c r="B614" s="11" t="s">
        <v>3</v>
      </c>
      <c r="C614" s="5">
        <f t="shared" ref="C614:E619" si="53">C622+C632</f>
        <v>0</v>
      </c>
      <c r="D614" s="5">
        <f t="shared" si="53"/>
        <v>0</v>
      </c>
      <c r="E614" s="5">
        <f t="shared" si="53"/>
        <v>0</v>
      </c>
      <c r="F614" s="43" t="e">
        <f t="shared" si="51"/>
        <v>#DIV/0!</v>
      </c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</row>
    <row r="615" spans="1:35" s="2" customFormat="1" ht="9.75" customHeight="1" x14ac:dyDescent="0.2">
      <c r="A615" s="51"/>
      <c r="B615" s="11" t="s">
        <v>2</v>
      </c>
      <c r="C615" s="5">
        <f t="shared" si="53"/>
        <v>46353.39</v>
      </c>
      <c r="D615" s="5">
        <f t="shared" si="53"/>
        <v>1403.2477199999998</v>
      </c>
      <c r="E615" s="5">
        <f t="shared" si="53"/>
        <v>1403.2477199999998</v>
      </c>
      <c r="F615" s="43">
        <f t="shared" si="51"/>
        <v>3.0272817586804328E-2</v>
      </c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</row>
    <row r="616" spans="1:35" s="2" customFormat="1" ht="9.75" customHeight="1" x14ac:dyDescent="0.2">
      <c r="A616" s="51"/>
      <c r="B616" s="11" t="s">
        <v>1</v>
      </c>
      <c r="C616" s="5">
        <f t="shared" si="53"/>
        <v>0</v>
      </c>
      <c r="D616" s="5">
        <f t="shared" si="53"/>
        <v>0</v>
      </c>
      <c r="E616" s="5">
        <f t="shared" si="53"/>
        <v>0</v>
      </c>
      <c r="F616" s="43" t="e">
        <f t="shared" si="51"/>
        <v>#DIV/0!</v>
      </c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</row>
    <row r="617" spans="1:35" s="2" customFormat="1" ht="9.75" customHeight="1" x14ac:dyDescent="0.2">
      <c r="A617" s="51"/>
      <c r="B617" s="11" t="s">
        <v>0</v>
      </c>
      <c r="C617" s="5">
        <f t="shared" si="53"/>
        <v>0</v>
      </c>
      <c r="D617" s="5">
        <f t="shared" si="53"/>
        <v>0</v>
      </c>
      <c r="E617" s="5">
        <f t="shared" si="53"/>
        <v>0</v>
      </c>
      <c r="F617" s="43" t="e">
        <f t="shared" si="51"/>
        <v>#DIV/0!</v>
      </c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</row>
    <row r="618" spans="1:35" s="2" customFormat="1" ht="9.75" customHeight="1" x14ac:dyDescent="0.2">
      <c r="A618" s="51"/>
      <c r="B618" s="11" t="s">
        <v>111</v>
      </c>
      <c r="C618" s="5">
        <f t="shared" si="53"/>
        <v>0</v>
      </c>
      <c r="D618" s="5">
        <f t="shared" si="53"/>
        <v>0</v>
      </c>
      <c r="E618" s="5">
        <f t="shared" si="53"/>
        <v>0</v>
      </c>
      <c r="F618" s="43" t="e">
        <f t="shared" si="51"/>
        <v>#DIV/0!</v>
      </c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</row>
    <row r="619" spans="1:35" s="2" customFormat="1" ht="9.75" customHeight="1" x14ac:dyDescent="0.2">
      <c r="A619" s="51"/>
      <c r="B619" s="11" t="s">
        <v>104</v>
      </c>
      <c r="C619" s="5">
        <f t="shared" si="53"/>
        <v>0</v>
      </c>
      <c r="D619" s="5">
        <f t="shared" si="53"/>
        <v>0</v>
      </c>
      <c r="E619" s="5">
        <f t="shared" si="53"/>
        <v>0</v>
      </c>
      <c r="F619" s="43" t="e">
        <f t="shared" si="51"/>
        <v>#DIV/0!</v>
      </c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</row>
    <row r="620" spans="1:35" s="2" customFormat="1" ht="30" customHeight="1" x14ac:dyDescent="0.2">
      <c r="A620" s="53" t="s">
        <v>6</v>
      </c>
      <c r="B620" s="14" t="s">
        <v>155</v>
      </c>
      <c r="C620" s="4"/>
      <c r="D620" s="4"/>
      <c r="E620" s="4"/>
      <c r="F620" s="43" t="e">
        <f t="shared" si="51"/>
        <v>#DIV/0!</v>
      </c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</row>
    <row r="621" spans="1:35" s="2" customFormat="1" ht="9.75" customHeight="1" x14ac:dyDescent="0.2">
      <c r="A621" s="54"/>
      <c r="B621" s="11" t="s">
        <v>4</v>
      </c>
      <c r="C621" s="4">
        <f>SUM(C622:C627)</f>
        <v>40552</v>
      </c>
      <c r="D621" s="4">
        <f>SUM(D622:D627)</f>
        <v>669</v>
      </c>
      <c r="E621" s="4">
        <f>SUM(E622:E627)</f>
        <v>669</v>
      </c>
      <c r="F621" s="43">
        <f t="shared" si="51"/>
        <v>1.6497336752811207E-2</v>
      </c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</row>
    <row r="622" spans="1:35" s="2" customFormat="1" ht="9.75" customHeight="1" x14ac:dyDescent="0.2">
      <c r="A622" s="54"/>
      <c r="B622" s="11" t="s">
        <v>3</v>
      </c>
      <c r="C622" s="5">
        <v>0</v>
      </c>
      <c r="D622" s="5">
        <v>0</v>
      </c>
      <c r="E622" s="5">
        <v>0</v>
      </c>
      <c r="F622" s="43" t="e">
        <f t="shared" si="51"/>
        <v>#DIV/0!</v>
      </c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</row>
    <row r="623" spans="1:35" s="2" customFormat="1" ht="9.75" customHeight="1" x14ac:dyDescent="0.2">
      <c r="A623" s="54"/>
      <c r="B623" s="11" t="s">
        <v>2</v>
      </c>
      <c r="C623" s="5">
        <v>40552</v>
      </c>
      <c r="D623" s="5">
        <v>669</v>
      </c>
      <c r="E623" s="5">
        <v>669</v>
      </c>
      <c r="F623" s="43">
        <f t="shared" si="51"/>
        <v>1.6497336752811207E-2</v>
      </c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</row>
    <row r="624" spans="1:35" s="2" customFormat="1" ht="9.75" customHeight="1" x14ac:dyDescent="0.2">
      <c r="A624" s="54"/>
      <c r="B624" s="11" t="s">
        <v>1</v>
      </c>
      <c r="C624" s="5">
        <v>0</v>
      </c>
      <c r="D624" s="5">
        <v>0</v>
      </c>
      <c r="E624" s="5">
        <v>0</v>
      </c>
      <c r="F624" s="43" t="e">
        <f t="shared" si="51"/>
        <v>#DIV/0!</v>
      </c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</row>
    <row r="625" spans="1:35" s="2" customFormat="1" ht="9.75" customHeight="1" x14ac:dyDescent="0.2">
      <c r="A625" s="54"/>
      <c r="B625" s="11" t="s">
        <v>0</v>
      </c>
      <c r="C625" s="5">
        <v>0</v>
      </c>
      <c r="D625" s="5">
        <v>0</v>
      </c>
      <c r="E625" s="5">
        <v>0</v>
      </c>
      <c r="F625" s="43" t="e">
        <f t="shared" si="51"/>
        <v>#DIV/0!</v>
      </c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</row>
    <row r="626" spans="1:35" s="2" customFormat="1" ht="9.75" customHeight="1" x14ac:dyDescent="0.2">
      <c r="A626" s="54"/>
      <c r="B626" s="11" t="s">
        <v>111</v>
      </c>
      <c r="C626" s="5">
        <v>0</v>
      </c>
      <c r="D626" s="5">
        <v>0</v>
      </c>
      <c r="E626" s="5">
        <v>0</v>
      </c>
      <c r="F626" s="43" t="e">
        <f t="shared" si="51"/>
        <v>#DIV/0!</v>
      </c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</row>
    <row r="627" spans="1:35" s="2" customFormat="1" ht="9.75" customHeight="1" x14ac:dyDescent="0.2">
      <c r="A627" s="54"/>
      <c r="B627" s="11" t="s">
        <v>104</v>
      </c>
      <c r="C627" s="5">
        <v>0</v>
      </c>
      <c r="D627" s="5">
        <v>0</v>
      </c>
      <c r="E627" s="5">
        <v>0</v>
      </c>
      <c r="F627" s="43" t="e">
        <f t="shared" si="51"/>
        <v>#DIV/0!</v>
      </c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</row>
    <row r="628" spans="1:35" s="2" customFormat="1" ht="48.75" x14ac:dyDescent="0.2">
      <c r="A628" s="54"/>
      <c r="B628" s="33" t="s">
        <v>231</v>
      </c>
      <c r="C628" s="5"/>
      <c r="D628" s="5"/>
      <c r="E628" s="5"/>
      <c r="F628" s="43" t="e">
        <f t="shared" si="51"/>
        <v>#DIV/0!</v>
      </c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</row>
    <row r="629" spans="1:35" s="2" customFormat="1" ht="87.75" x14ac:dyDescent="0.2">
      <c r="A629" s="55"/>
      <c r="B629" s="33" t="s">
        <v>232</v>
      </c>
      <c r="C629" s="5"/>
      <c r="D629" s="5"/>
      <c r="E629" s="5"/>
      <c r="F629" s="43" t="e">
        <f t="shared" si="51"/>
        <v>#DIV/0!</v>
      </c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</row>
    <row r="630" spans="1:35" s="2" customFormat="1" ht="21" customHeight="1" x14ac:dyDescent="0.2">
      <c r="A630" s="51" t="s">
        <v>5</v>
      </c>
      <c r="B630" s="14" t="s">
        <v>158</v>
      </c>
      <c r="C630" s="4"/>
      <c r="D630" s="4"/>
      <c r="E630" s="4"/>
      <c r="F630" s="43" t="e">
        <f t="shared" si="51"/>
        <v>#DIV/0!</v>
      </c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</row>
    <row r="631" spans="1:35" s="2" customFormat="1" ht="9.75" customHeight="1" x14ac:dyDescent="0.2">
      <c r="A631" s="51"/>
      <c r="B631" s="11" t="s">
        <v>4</v>
      </c>
      <c r="C631" s="4">
        <f>SUM(C632:C637)</f>
        <v>5801.39</v>
      </c>
      <c r="D631" s="4">
        <f>SUM(D632:D637)</f>
        <v>734.24771999999996</v>
      </c>
      <c r="E631" s="4">
        <f>SUM(E632:E637)</f>
        <v>734.24771999999996</v>
      </c>
      <c r="F631" s="43">
        <f t="shared" si="51"/>
        <v>0.12656410274089483</v>
      </c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</row>
    <row r="632" spans="1:35" s="2" customFormat="1" ht="9.75" customHeight="1" x14ac:dyDescent="0.2">
      <c r="A632" s="51"/>
      <c r="B632" s="11" t="s">
        <v>3</v>
      </c>
      <c r="C632" s="3">
        <v>0</v>
      </c>
      <c r="D632" s="3">
        <v>0</v>
      </c>
      <c r="E632" s="3">
        <v>0</v>
      </c>
      <c r="F632" s="43" t="e">
        <f t="shared" si="51"/>
        <v>#DIV/0!</v>
      </c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</row>
    <row r="633" spans="1:35" s="2" customFormat="1" ht="9.75" customHeight="1" x14ac:dyDescent="0.2">
      <c r="A633" s="51"/>
      <c r="B633" s="11" t="s">
        <v>2</v>
      </c>
      <c r="C633" s="3">
        <v>5801.39</v>
      </c>
      <c r="D633" s="3">
        <v>734.24771999999996</v>
      </c>
      <c r="E633" s="3">
        <v>734.24771999999996</v>
      </c>
      <c r="F633" s="43">
        <f t="shared" si="51"/>
        <v>0.12656410274089483</v>
      </c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</row>
    <row r="634" spans="1:35" s="2" customFormat="1" ht="9.75" customHeight="1" x14ac:dyDescent="0.2">
      <c r="A634" s="51"/>
      <c r="B634" s="11" t="s">
        <v>1</v>
      </c>
      <c r="C634" s="3">
        <v>0</v>
      </c>
      <c r="D634" s="3">
        <v>0</v>
      </c>
      <c r="E634" s="3">
        <v>0</v>
      </c>
      <c r="F634" s="43" t="e">
        <f t="shared" si="51"/>
        <v>#DIV/0!</v>
      </c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</row>
    <row r="635" spans="1:35" s="2" customFormat="1" ht="9.75" customHeight="1" x14ac:dyDescent="0.2">
      <c r="A635" s="51"/>
      <c r="B635" s="11" t="s">
        <v>0</v>
      </c>
      <c r="C635" s="3">
        <v>0</v>
      </c>
      <c r="D635" s="3">
        <v>0</v>
      </c>
      <c r="E635" s="3">
        <v>0</v>
      </c>
      <c r="F635" s="43" t="e">
        <f t="shared" si="51"/>
        <v>#DIV/0!</v>
      </c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</row>
    <row r="636" spans="1:35" s="2" customFormat="1" ht="9.75" customHeight="1" x14ac:dyDescent="0.2">
      <c r="A636" s="51"/>
      <c r="B636" s="11" t="s">
        <v>111</v>
      </c>
      <c r="C636" s="3">
        <v>0</v>
      </c>
      <c r="D636" s="3">
        <v>0</v>
      </c>
      <c r="E636" s="3">
        <v>0</v>
      </c>
      <c r="F636" s="43" t="e">
        <f t="shared" si="51"/>
        <v>#DIV/0!</v>
      </c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</row>
    <row r="637" spans="1:35" s="2" customFormat="1" ht="9.75" customHeight="1" x14ac:dyDescent="0.2">
      <c r="A637" s="51"/>
      <c r="B637" s="11" t="s">
        <v>104</v>
      </c>
      <c r="C637" s="3">
        <v>0</v>
      </c>
      <c r="D637" s="3">
        <v>0</v>
      </c>
      <c r="E637" s="3">
        <v>0</v>
      </c>
      <c r="F637" s="43" t="e">
        <f t="shared" si="51"/>
        <v>#DIV/0!</v>
      </c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</row>
    <row r="638" spans="1:35" s="7" customFormat="1" ht="19.5" customHeight="1" x14ac:dyDescent="0.2">
      <c r="A638" s="51" t="s">
        <v>211</v>
      </c>
      <c r="B638" s="14" t="s">
        <v>212</v>
      </c>
      <c r="C638" s="4"/>
      <c r="D638" s="4"/>
      <c r="E638" s="4"/>
      <c r="F638" s="43" t="e">
        <f t="shared" si="51"/>
        <v>#DIV/0!</v>
      </c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</row>
    <row r="639" spans="1:35" s="7" customFormat="1" ht="9.75" customHeight="1" x14ac:dyDescent="0.2">
      <c r="A639" s="51"/>
      <c r="B639" s="11" t="s">
        <v>4</v>
      </c>
      <c r="C639" s="4">
        <f>SUM(C640:C645)</f>
        <v>3000</v>
      </c>
      <c r="D639" s="4">
        <f>SUM(D640:D645)</f>
        <v>0</v>
      </c>
      <c r="E639" s="4">
        <f>SUM(E640:E645)</f>
        <v>0</v>
      </c>
      <c r="F639" s="43">
        <f t="shared" si="51"/>
        <v>0</v>
      </c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</row>
    <row r="640" spans="1:35" s="7" customFormat="1" ht="9.75" customHeight="1" x14ac:dyDescent="0.2">
      <c r="A640" s="51"/>
      <c r="B640" s="11" t="s">
        <v>3</v>
      </c>
      <c r="C640" s="5">
        <v>0</v>
      </c>
      <c r="D640" s="5">
        <v>0</v>
      </c>
      <c r="E640" s="5">
        <v>0</v>
      </c>
      <c r="F640" s="43" t="e">
        <f t="shared" si="51"/>
        <v>#DIV/0!</v>
      </c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</row>
    <row r="641" spans="1:35" s="7" customFormat="1" ht="9.75" customHeight="1" x14ac:dyDescent="0.2">
      <c r="A641" s="51"/>
      <c r="B641" s="11" t="s">
        <v>2</v>
      </c>
      <c r="C641" s="5">
        <v>3000</v>
      </c>
      <c r="D641" s="5">
        <v>0</v>
      </c>
      <c r="E641" s="5">
        <v>0</v>
      </c>
      <c r="F641" s="43">
        <f t="shared" si="51"/>
        <v>0</v>
      </c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</row>
    <row r="642" spans="1:35" s="7" customFormat="1" ht="9.75" customHeight="1" x14ac:dyDescent="0.2">
      <c r="A642" s="51"/>
      <c r="B642" s="11" t="s">
        <v>1</v>
      </c>
      <c r="C642" s="5">
        <v>0</v>
      </c>
      <c r="D642" s="5">
        <v>0</v>
      </c>
      <c r="E642" s="5">
        <v>0</v>
      </c>
      <c r="F642" s="43" t="e">
        <f t="shared" si="51"/>
        <v>#DIV/0!</v>
      </c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</row>
    <row r="643" spans="1:35" s="7" customFormat="1" ht="9.75" customHeight="1" x14ac:dyDescent="0.2">
      <c r="A643" s="51"/>
      <c r="B643" s="11" t="s">
        <v>0</v>
      </c>
      <c r="C643" s="5">
        <v>0</v>
      </c>
      <c r="D643" s="5">
        <v>0</v>
      </c>
      <c r="E643" s="5">
        <v>0</v>
      </c>
      <c r="F643" s="43" t="e">
        <f t="shared" si="51"/>
        <v>#DIV/0!</v>
      </c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</row>
    <row r="644" spans="1:35" s="7" customFormat="1" ht="9.75" customHeight="1" x14ac:dyDescent="0.2">
      <c r="A644" s="51"/>
      <c r="B644" s="11" t="s">
        <v>111</v>
      </c>
      <c r="C644" s="5">
        <v>0</v>
      </c>
      <c r="D644" s="5">
        <v>0</v>
      </c>
      <c r="E644" s="5">
        <v>0</v>
      </c>
      <c r="F644" s="43" t="e">
        <f t="shared" si="51"/>
        <v>#DIV/0!</v>
      </c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</row>
    <row r="645" spans="1:35" s="7" customFormat="1" ht="9.75" customHeight="1" x14ac:dyDescent="0.2">
      <c r="A645" s="51"/>
      <c r="B645" s="11" t="s">
        <v>104</v>
      </c>
      <c r="C645" s="5">
        <v>0</v>
      </c>
      <c r="D645" s="5">
        <v>0</v>
      </c>
      <c r="E645" s="5">
        <v>0</v>
      </c>
      <c r="F645" s="43" t="e">
        <f t="shared" si="51"/>
        <v>#DIV/0!</v>
      </c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</row>
  </sheetData>
  <mergeCells count="92">
    <mergeCell ref="A3:E3"/>
    <mergeCell ref="A5:C5"/>
    <mergeCell ref="D5:E5"/>
    <mergeCell ref="A6:C6"/>
    <mergeCell ref="A7:C7"/>
    <mergeCell ref="A12:E12"/>
    <mergeCell ref="A13:A19"/>
    <mergeCell ref="A9:A10"/>
    <mergeCell ref="B9:B10"/>
    <mergeCell ref="C9:E9"/>
    <mergeCell ref="A45:A52"/>
    <mergeCell ref="A53:A61"/>
    <mergeCell ref="A28:A35"/>
    <mergeCell ref="A36:A44"/>
    <mergeCell ref="A20:E20"/>
    <mergeCell ref="A21:A27"/>
    <mergeCell ref="A99:A107"/>
    <mergeCell ref="A108:E108"/>
    <mergeCell ref="A80:A88"/>
    <mergeCell ref="A89:A98"/>
    <mergeCell ref="A62:A70"/>
    <mergeCell ref="A71:A79"/>
    <mergeCell ref="A142:A150"/>
    <mergeCell ref="A151:A159"/>
    <mergeCell ref="A125:A132"/>
    <mergeCell ref="A133:A141"/>
    <mergeCell ref="A109:A115"/>
    <mergeCell ref="A116:A124"/>
    <mergeCell ref="A195:A203"/>
    <mergeCell ref="A204:A211"/>
    <mergeCell ref="A178:A186"/>
    <mergeCell ref="A187:A194"/>
    <mergeCell ref="A160:A168"/>
    <mergeCell ref="A169:A177"/>
    <mergeCell ref="A237:A244"/>
    <mergeCell ref="A245:A253"/>
    <mergeCell ref="A229:E229"/>
    <mergeCell ref="A230:A236"/>
    <mergeCell ref="A212:A219"/>
    <mergeCell ref="A220:A228"/>
    <mergeCell ref="A289:A297"/>
    <mergeCell ref="A298:A306"/>
    <mergeCell ref="A272:A280"/>
    <mergeCell ref="A281:A288"/>
    <mergeCell ref="A254:A262"/>
    <mergeCell ref="A263:A271"/>
    <mergeCell ref="A333:A341"/>
    <mergeCell ref="A342:A350"/>
    <mergeCell ref="A315:A323"/>
    <mergeCell ref="A324:A332"/>
    <mergeCell ref="A307:E307"/>
    <mergeCell ref="A308:A314"/>
    <mergeCell ref="A376:A383"/>
    <mergeCell ref="A384:A392"/>
    <mergeCell ref="A359:A367"/>
    <mergeCell ref="A368:A375"/>
    <mergeCell ref="A351:E351"/>
    <mergeCell ref="A352:A358"/>
    <mergeCell ref="A410:A416"/>
    <mergeCell ref="A417:A425"/>
    <mergeCell ref="A401:A408"/>
    <mergeCell ref="A409:E409"/>
    <mergeCell ref="A393:A400"/>
    <mergeCell ref="A452:A459"/>
    <mergeCell ref="A460:A468"/>
    <mergeCell ref="A444:E444"/>
    <mergeCell ref="A445:A451"/>
    <mergeCell ref="A426:A434"/>
    <mergeCell ref="A435:A443"/>
    <mergeCell ref="A503:A510"/>
    <mergeCell ref="A511:A518"/>
    <mergeCell ref="A487:A494"/>
    <mergeCell ref="A495:A502"/>
    <mergeCell ref="A469:A477"/>
    <mergeCell ref="A478:A486"/>
    <mergeCell ref="A552:E552"/>
    <mergeCell ref="A553:A559"/>
    <mergeCell ref="A535:A543"/>
    <mergeCell ref="A544:A551"/>
    <mergeCell ref="A519:A526"/>
    <mergeCell ref="A527:A534"/>
    <mergeCell ref="A596:A603"/>
    <mergeCell ref="A604:E604"/>
    <mergeCell ref="A580:A587"/>
    <mergeCell ref="A588:A595"/>
    <mergeCell ref="A560:A571"/>
    <mergeCell ref="A572:A579"/>
    <mergeCell ref="A638:A645"/>
    <mergeCell ref="A620:A629"/>
    <mergeCell ref="A630:A637"/>
    <mergeCell ref="A605:A611"/>
    <mergeCell ref="A612:A619"/>
  </mergeCells>
  <pageMargins left="0.35433070866141736" right="0.31496062992125984" top="0.23622047244094491" bottom="0.23622047244094491" header="0.15748031496062992" footer="0.19685039370078741"/>
  <pageSetup paperSize="9" fitToHeight="0" orientation="landscape" r:id="rId1"/>
  <headerFooter alignWithMargins="0"/>
  <rowBreaks count="5" manualBreakCount="5">
    <brk id="61" max="5" man="1"/>
    <brk id="107" max="5" man="1"/>
    <brk id="168" max="5" man="1"/>
    <brk id="408" max="5" man="1"/>
    <brk id="518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839"/>
  <sheetViews>
    <sheetView view="pageBreakPreview" topLeftCell="A811" zoomScaleNormal="130" zoomScaleSheetLayoutView="100" workbookViewId="0">
      <selection activeCell="E803" sqref="E803"/>
    </sheetView>
  </sheetViews>
  <sheetFormatPr defaultColWidth="4.7109375" defaultRowHeight="12.75" x14ac:dyDescent="0.2"/>
  <cols>
    <col min="1" max="1" width="5.140625" style="22" customWidth="1"/>
    <col min="2" max="2" width="36" style="22" customWidth="1"/>
    <col min="3" max="3" width="11.5703125" style="22" customWidth="1"/>
    <col min="4" max="4" width="12.28515625" style="22" customWidth="1"/>
    <col min="5" max="5" width="14.140625" style="22" customWidth="1"/>
    <col min="6" max="6" width="8.140625" style="1" customWidth="1"/>
    <col min="7" max="198" width="9.140625" style="1" customWidth="1"/>
    <col min="199" max="199" width="3.140625" style="1" customWidth="1"/>
    <col min="200" max="200" width="27.7109375" style="1" customWidth="1"/>
    <col min="201" max="201" width="9.85546875" style="1" customWidth="1"/>
    <col min="202" max="202" width="9.5703125" style="1" customWidth="1"/>
    <col min="203" max="203" width="9.85546875" style="1" customWidth="1"/>
    <col min="204" max="204" width="9.5703125" style="1" customWidth="1"/>
    <col min="205" max="206" width="6.85546875" style="1" customWidth="1"/>
    <col min="207" max="207" width="15.140625" style="1" customWidth="1"/>
    <col min="208" max="208" width="6.7109375" style="1" customWidth="1"/>
    <col min="209" max="209" width="6.85546875" style="1" customWidth="1"/>
    <col min="210" max="217" width="4.7109375" style="1" customWidth="1"/>
    <col min="218" max="218" width="5.85546875" style="1" customWidth="1"/>
    <col min="219" max="16384" width="4.7109375" style="1"/>
  </cols>
  <sheetData>
    <row r="1" spans="1:6" s="2" customFormat="1" ht="15" x14ac:dyDescent="0.25">
      <c r="A1" s="23"/>
      <c r="B1" s="23"/>
      <c r="C1" s="23"/>
      <c r="D1" s="23"/>
      <c r="E1" s="23"/>
    </row>
    <row r="2" spans="1:6" s="10" customFormat="1" ht="6.75" customHeight="1" x14ac:dyDescent="0.25">
      <c r="A2" s="24"/>
      <c r="B2" s="24"/>
      <c r="C2" s="24"/>
      <c r="D2" s="24"/>
      <c r="E2" s="24"/>
    </row>
    <row r="3" spans="1:6" s="10" customFormat="1" ht="13.5" customHeight="1" x14ac:dyDescent="0.25">
      <c r="A3" s="57" t="s">
        <v>99</v>
      </c>
      <c r="B3" s="57"/>
      <c r="C3" s="57"/>
      <c r="D3" s="57"/>
      <c r="E3" s="57"/>
    </row>
    <row r="4" spans="1:6" s="10" customFormat="1" ht="24.75" customHeight="1" x14ac:dyDescent="0.25">
      <c r="A4" s="18"/>
      <c r="B4" s="18"/>
      <c r="C4" s="18"/>
      <c r="D4" s="18"/>
      <c r="E4" s="19"/>
    </row>
    <row r="5" spans="1:6" s="10" customFormat="1" ht="33.75" customHeight="1" x14ac:dyDescent="0.25">
      <c r="A5" s="58" t="s">
        <v>100</v>
      </c>
      <c r="B5" s="58"/>
      <c r="C5" s="58"/>
      <c r="D5" s="59" t="s">
        <v>219</v>
      </c>
      <c r="E5" s="59"/>
    </row>
    <row r="6" spans="1:6" s="10" customFormat="1" ht="12" customHeight="1" x14ac:dyDescent="0.25">
      <c r="A6" s="56" t="s">
        <v>105</v>
      </c>
      <c r="B6" s="56"/>
      <c r="C6" s="56"/>
      <c r="D6" s="15" t="s">
        <v>227</v>
      </c>
      <c r="E6" s="15"/>
    </row>
    <row r="7" spans="1:6" s="10" customFormat="1" ht="12" customHeight="1" x14ac:dyDescent="0.25">
      <c r="A7" s="56" t="s">
        <v>101</v>
      </c>
      <c r="B7" s="56"/>
      <c r="C7" s="56"/>
      <c r="D7" s="17" t="s">
        <v>106</v>
      </c>
      <c r="E7" s="17"/>
    </row>
    <row r="8" spans="1:6" s="9" customFormat="1" ht="13.5" customHeight="1" x14ac:dyDescent="0.25">
      <c r="A8" s="18"/>
      <c r="B8" s="19"/>
      <c r="C8" s="20"/>
      <c r="D8" s="21"/>
      <c r="E8" s="21"/>
    </row>
    <row r="9" spans="1:6" s="9" customFormat="1" ht="21" customHeight="1" x14ac:dyDescent="0.15">
      <c r="A9" s="60" t="s">
        <v>107</v>
      </c>
      <c r="B9" s="60" t="s">
        <v>102</v>
      </c>
      <c r="C9" s="60" t="s">
        <v>108</v>
      </c>
      <c r="D9" s="60"/>
      <c r="E9" s="60"/>
    </row>
    <row r="10" spans="1:6" s="8" customFormat="1" ht="24" customHeight="1" x14ac:dyDescent="0.25">
      <c r="A10" s="60"/>
      <c r="B10" s="60"/>
      <c r="C10" s="35" t="s">
        <v>93</v>
      </c>
      <c r="D10" s="35" t="s">
        <v>92</v>
      </c>
      <c r="E10" s="35" t="s">
        <v>91</v>
      </c>
    </row>
    <row r="11" spans="1:6" s="8" customFormat="1" ht="11.25" customHeight="1" x14ac:dyDescent="0.25">
      <c r="A11" s="34">
        <v>1</v>
      </c>
      <c r="B11" s="34">
        <v>2</v>
      </c>
      <c r="C11" s="34">
        <v>3</v>
      </c>
      <c r="D11" s="34">
        <v>4</v>
      </c>
      <c r="E11" s="34">
        <v>5</v>
      </c>
    </row>
    <row r="12" spans="1:6" s="8" customFormat="1" ht="11.25" customHeight="1" x14ac:dyDescent="0.25">
      <c r="A12" s="87" t="s">
        <v>220</v>
      </c>
      <c r="B12" s="87"/>
      <c r="C12" s="87"/>
      <c r="D12" s="87"/>
      <c r="E12" s="87"/>
    </row>
    <row r="13" spans="1:6" s="8" customFormat="1" ht="11.25" customHeight="1" x14ac:dyDescent="0.25">
      <c r="A13" s="88"/>
      <c r="B13" s="36" t="s">
        <v>110</v>
      </c>
      <c r="C13" s="37">
        <f>SUM(C14:C19)</f>
        <v>1617827.7107599999</v>
      </c>
      <c r="D13" s="37">
        <f>SUM(D14:D19)</f>
        <v>1381881.2277782604</v>
      </c>
      <c r="E13" s="37">
        <f>SUM(E14:E19)</f>
        <v>1378318.5592082604</v>
      </c>
      <c r="F13" s="38">
        <f>E13/C13</f>
        <v>0.85195633010932514</v>
      </c>
    </row>
    <row r="14" spans="1:6" s="8" customFormat="1" ht="11.25" customHeight="1" x14ac:dyDescent="0.25">
      <c r="A14" s="88"/>
      <c r="B14" s="36" t="s">
        <v>3</v>
      </c>
      <c r="C14" s="37">
        <f t="shared" ref="C14:E19" si="0">C22+C146+C320+C398+C442+C540+C593+C718+C800</f>
        <v>152107.9</v>
      </c>
      <c r="D14" s="37">
        <f t="shared" si="0"/>
        <v>135385.51916999999</v>
      </c>
      <c r="E14" s="37">
        <f t="shared" si="0"/>
        <v>135385.51916999999</v>
      </c>
      <c r="F14" s="38">
        <f t="shared" ref="F14:F77" si="1">E14/C14</f>
        <v>0.89006237789095766</v>
      </c>
    </row>
    <row r="15" spans="1:6" s="8" customFormat="1" ht="12" customHeight="1" x14ac:dyDescent="0.25">
      <c r="A15" s="88"/>
      <c r="B15" s="36" t="s">
        <v>2</v>
      </c>
      <c r="C15" s="37">
        <f t="shared" si="0"/>
        <v>1311693.8224899999</v>
      </c>
      <c r="D15" s="37">
        <f t="shared" si="0"/>
        <v>1127484.8637299999</v>
      </c>
      <c r="E15" s="37">
        <f t="shared" si="0"/>
        <v>1123922.1951599999</v>
      </c>
      <c r="F15" s="38">
        <f t="shared" si="1"/>
        <v>0.85684797464887685</v>
      </c>
    </row>
    <row r="16" spans="1:6" s="8" customFormat="1" ht="11.25" customHeight="1" x14ac:dyDescent="0.25">
      <c r="A16" s="88"/>
      <c r="B16" s="36" t="s">
        <v>1</v>
      </c>
      <c r="C16" s="37">
        <f t="shared" si="0"/>
        <v>29367.003270000001</v>
      </c>
      <c r="D16" s="37">
        <f t="shared" si="0"/>
        <v>19927.94713</v>
      </c>
      <c r="E16" s="37">
        <f t="shared" si="0"/>
        <v>19927.94713</v>
      </c>
      <c r="F16" s="38">
        <f t="shared" si="1"/>
        <v>0.67858293019490645</v>
      </c>
    </row>
    <row r="17" spans="1:6" s="8" customFormat="1" ht="11.25" customHeight="1" x14ac:dyDescent="0.25">
      <c r="A17" s="88"/>
      <c r="B17" s="36" t="s">
        <v>0</v>
      </c>
      <c r="C17" s="37">
        <f t="shared" si="0"/>
        <v>0</v>
      </c>
      <c r="D17" s="37">
        <f t="shared" si="0"/>
        <v>0</v>
      </c>
      <c r="E17" s="37">
        <f t="shared" si="0"/>
        <v>0</v>
      </c>
      <c r="F17" s="38" t="e">
        <f t="shared" si="1"/>
        <v>#DIV/0!</v>
      </c>
    </row>
    <row r="18" spans="1:6" s="8" customFormat="1" ht="11.25" customHeight="1" x14ac:dyDescent="0.25">
      <c r="A18" s="88"/>
      <c r="B18" s="36" t="s">
        <v>111</v>
      </c>
      <c r="C18" s="37">
        <f t="shared" si="0"/>
        <v>0</v>
      </c>
      <c r="D18" s="37">
        <f t="shared" si="0"/>
        <v>0</v>
      </c>
      <c r="E18" s="37">
        <f t="shared" si="0"/>
        <v>0</v>
      </c>
      <c r="F18" s="38" t="e">
        <f t="shared" si="1"/>
        <v>#DIV/0!</v>
      </c>
    </row>
    <row r="19" spans="1:6" s="8" customFormat="1" ht="11.25" customHeight="1" x14ac:dyDescent="0.25">
      <c r="A19" s="88"/>
      <c r="B19" s="36" t="s">
        <v>104</v>
      </c>
      <c r="C19" s="37">
        <f t="shared" si="0"/>
        <v>124658.985</v>
      </c>
      <c r="D19" s="37">
        <f t="shared" si="0"/>
        <v>99082.897748260497</v>
      </c>
      <c r="E19" s="37">
        <f t="shared" si="0"/>
        <v>99082.897748260497</v>
      </c>
      <c r="F19" s="38">
        <f t="shared" si="1"/>
        <v>0.79483157791041292</v>
      </c>
    </row>
    <row r="20" spans="1:6" s="8" customFormat="1" ht="11.25" customHeight="1" x14ac:dyDescent="0.25">
      <c r="A20" s="61" t="s">
        <v>90</v>
      </c>
      <c r="B20" s="61"/>
      <c r="C20" s="61"/>
      <c r="D20" s="61"/>
      <c r="E20" s="61"/>
      <c r="F20" s="38" t="e">
        <f t="shared" si="1"/>
        <v>#DIV/0!</v>
      </c>
    </row>
    <row r="21" spans="1:6" s="7" customFormat="1" ht="10.5" customHeight="1" x14ac:dyDescent="0.25">
      <c r="A21" s="62"/>
      <c r="B21" s="11" t="s">
        <v>112</v>
      </c>
      <c r="C21" s="25">
        <f>SUM(C22:C27)</f>
        <v>81503.040999999997</v>
      </c>
      <c r="D21" s="25">
        <f>SUM(D22:D27)</f>
        <v>70951.317999999999</v>
      </c>
      <c r="E21" s="25">
        <f>SUM(E22:E27)</f>
        <v>70951.317999999999</v>
      </c>
      <c r="F21" s="38">
        <f t="shared" si="1"/>
        <v>0.87053583681619928</v>
      </c>
    </row>
    <row r="22" spans="1:6" s="7" customFormat="1" ht="10.5" customHeight="1" x14ac:dyDescent="0.25">
      <c r="A22" s="62"/>
      <c r="B22" s="11" t="s">
        <v>3</v>
      </c>
      <c r="C22" s="25">
        <f t="shared" ref="C22:E27" si="2">C30+C47+C73</f>
        <v>25452.999999999996</v>
      </c>
      <c r="D22" s="25">
        <f t="shared" si="2"/>
        <v>19492.791000000001</v>
      </c>
      <c r="E22" s="25">
        <f t="shared" si="2"/>
        <v>19492.791000000001</v>
      </c>
      <c r="F22" s="38">
        <f t="shared" si="1"/>
        <v>0.76583471496483735</v>
      </c>
    </row>
    <row r="23" spans="1:6" s="7" customFormat="1" ht="10.5" customHeight="1" x14ac:dyDescent="0.25">
      <c r="A23" s="62"/>
      <c r="B23" s="11" t="s">
        <v>2</v>
      </c>
      <c r="C23" s="25">
        <f t="shared" si="2"/>
        <v>55946.056000000004</v>
      </c>
      <c r="D23" s="25">
        <f t="shared" si="2"/>
        <v>51458.527000000002</v>
      </c>
      <c r="E23" s="25">
        <f t="shared" si="2"/>
        <v>51458.527000000002</v>
      </c>
      <c r="F23" s="38">
        <f t="shared" si="1"/>
        <v>0.91978828677395952</v>
      </c>
    </row>
    <row r="24" spans="1:6" s="7" customFormat="1" ht="10.5" customHeight="1" x14ac:dyDescent="0.25">
      <c r="A24" s="62"/>
      <c r="B24" s="11" t="s">
        <v>1</v>
      </c>
      <c r="C24" s="25">
        <f t="shared" si="2"/>
        <v>0</v>
      </c>
      <c r="D24" s="25">
        <f t="shared" si="2"/>
        <v>0</v>
      </c>
      <c r="E24" s="25">
        <f t="shared" si="2"/>
        <v>0</v>
      </c>
      <c r="F24" s="38" t="e">
        <f t="shared" si="1"/>
        <v>#DIV/0!</v>
      </c>
    </row>
    <row r="25" spans="1:6" s="7" customFormat="1" ht="10.5" customHeight="1" x14ac:dyDescent="0.25">
      <c r="A25" s="62"/>
      <c r="B25" s="11" t="s">
        <v>0</v>
      </c>
      <c r="C25" s="25">
        <f t="shared" si="2"/>
        <v>0</v>
      </c>
      <c r="D25" s="25">
        <f t="shared" si="2"/>
        <v>0</v>
      </c>
      <c r="E25" s="25">
        <f t="shared" si="2"/>
        <v>0</v>
      </c>
      <c r="F25" s="38" t="e">
        <f t="shared" si="1"/>
        <v>#DIV/0!</v>
      </c>
    </row>
    <row r="26" spans="1:6" s="7" customFormat="1" ht="10.5" customHeight="1" x14ac:dyDescent="0.25">
      <c r="A26" s="62"/>
      <c r="B26" s="11" t="s">
        <v>111</v>
      </c>
      <c r="C26" s="25">
        <f t="shared" si="2"/>
        <v>0</v>
      </c>
      <c r="D26" s="25">
        <f t="shared" si="2"/>
        <v>0</v>
      </c>
      <c r="E26" s="25">
        <f t="shared" si="2"/>
        <v>0</v>
      </c>
      <c r="F26" s="38" t="e">
        <f t="shared" si="1"/>
        <v>#DIV/0!</v>
      </c>
    </row>
    <row r="27" spans="1:6" s="7" customFormat="1" ht="10.5" customHeight="1" x14ac:dyDescent="0.25">
      <c r="A27" s="62"/>
      <c r="B27" s="11" t="s">
        <v>104</v>
      </c>
      <c r="C27" s="25">
        <f t="shared" si="2"/>
        <v>103.985</v>
      </c>
      <c r="D27" s="25">
        <f t="shared" si="2"/>
        <v>0</v>
      </c>
      <c r="E27" s="25">
        <f t="shared" si="2"/>
        <v>0</v>
      </c>
      <c r="F27" s="38">
        <f t="shared" si="1"/>
        <v>0</v>
      </c>
    </row>
    <row r="28" spans="1:6" s="7" customFormat="1" ht="12.75" customHeight="1" x14ac:dyDescent="0.25">
      <c r="A28" s="51" t="s">
        <v>89</v>
      </c>
      <c r="B28" s="12" t="s">
        <v>88</v>
      </c>
      <c r="C28" s="26"/>
      <c r="D28" s="26"/>
      <c r="E28" s="26"/>
      <c r="F28" s="38" t="e">
        <f t="shared" si="1"/>
        <v>#DIV/0!</v>
      </c>
    </row>
    <row r="29" spans="1:6" s="7" customFormat="1" ht="11.25" customHeight="1" x14ac:dyDescent="0.25">
      <c r="A29" s="51"/>
      <c r="B29" s="11" t="s">
        <v>4</v>
      </c>
      <c r="C29" s="4">
        <f>SUM(C30:C35)</f>
        <v>5533.5519999999997</v>
      </c>
      <c r="D29" s="4">
        <f>SUM(D30:D35)</f>
        <v>4985.335</v>
      </c>
      <c r="E29" s="4">
        <f>SUM(E30:E35)</f>
        <v>4985.335</v>
      </c>
      <c r="F29" s="38">
        <f t="shared" si="1"/>
        <v>0.90092855366679492</v>
      </c>
    </row>
    <row r="30" spans="1:6" s="7" customFormat="1" ht="9.75" customHeight="1" x14ac:dyDescent="0.25">
      <c r="A30" s="51"/>
      <c r="B30" s="11" t="s">
        <v>3</v>
      </c>
      <c r="C30" s="4">
        <f>C38</f>
        <v>0</v>
      </c>
      <c r="D30" s="4">
        <f t="shared" ref="D30:E30" si="3">D38</f>
        <v>0</v>
      </c>
      <c r="E30" s="4">
        <f t="shared" si="3"/>
        <v>0</v>
      </c>
      <c r="F30" s="38" t="e">
        <f t="shared" si="1"/>
        <v>#DIV/0!</v>
      </c>
    </row>
    <row r="31" spans="1:6" s="7" customFormat="1" ht="10.5" customHeight="1" x14ac:dyDescent="0.25">
      <c r="A31" s="51"/>
      <c r="B31" s="11" t="s">
        <v>2</v>
      </c>
      <c r="C31" s="4">
        <f t="shared" ref="C31:E35" si="4">C39</f>
        <v>5429.567</v>
      </c>
      <c r="D31" s="4">
        <f t="shared" si="4"/>
        <v>4985.335</v>
      </c>
      <c r="E31" s="4">
        <f t="shared" si="4"/>
        <v>4985.335</v>
      </c>
      <c r="F31" s="38">
        <f t="shared" si="1"/>
        <v>0.91818279431858929</v>
      </c>
    </row>
    <row r="32" spans="1:6" s="7" customFormat="1" ht="11.25" customHeight="1" x14ac:dyDescent="0.25">
      <c r="A32" s="51"/>
      <c r="B32" s="11" t="s">
        <v>1</v>
      </c>
      <c r="C32" s="4">
        <f t="shared" si="4"/>
        <v>0</v>
      </c>
      <c r="D32" s="4">
        <f t="shared" si="4"/>
        <v>0</v>
      </c>
      <c r="E32" s="4">
        <f t="shared" si="4"/>
        <v>0</v>
      </c>
      <c r="F32" s="38" t="e">
        <f t="shared" si="1"/>
        <v>#DIV/0!</v>
      </c>
    </row>
    <row r="33" spans="1:6" s="7" customFormat="1" ht="12" customHeight="1" x14ac:dyDescent="0.25">
      <c r="A33" s="51"/>
      <c r="B33" s="11" t="s">
        <v>0</v>
      </c>
      <c r="C33" s="4">
        <f t="shared" si="4"/>
        <v>0</v>
      </c>
      <c r="D33" s="4">
        <f t="shared" si="4"/>
        <v>0</v>
      </c>
      <c r="E33" s="4">
        <f t="shared" si="4"/>
        <v>0</v>
      </c>
      <c r="F33" s="38" t="e">
        <f t="shared" si="1"/>
        <v>#DIV/0!</v>
      </c>
    </row>
    <row r="34" spans="1:6" s="7" customFormat="1" ht="12" customHeight="1" x14ac:dyDescent="0.25">
      <c r="A34" s="51"/>
      <c r="B34" s="11" t="s">
        <v>111</v>
      </c>
      <c r="C34" s="4">
        <f t="shared" si="4"/>
        <v>0</v>
      </c>
      <c r="D34" s="4">
        <f t="shared" si="4"/>
        <v>0</v>
      </c>
      <c r="E34" s="4">
        <f t="shared" si="4"/>
        <v>0</v>
      </c>
      <c r="F34" s="38" t="e">
        <f t="shared" si="1"/>
        <v>#DIV/0!</v>
      </c>
    </row>
    <row r="35" spans="1:6" s="7" customFormat="1" ht="11.25" customHeight="1" x14ac:dyDescent="0.25">
      <c r="A35" s="51"/>
      <c r="B35" s="11" t="s">
        <v>104</v>
      </c>
      <c r="C35" s="4">
        <f t="shared" si="4"/>
        <v>103.985</v>
      </c>
      <c r="D35" s="4">
        <f t="shared" si="4"/>
        <v>0</v>
      </c>
      <c r="E35" s="4">
        <f t="shared" si="4"/>
        <v>0</v>
      </c>
      <c r="F35" s="38">
        <f t="shared" si="1"/>
        <v>0</v>
      </c>
    </row>
    <row r="36" spans="1:6" s="7" customFormat="1" ht="15" customHeight="1" x14ac:dyDescent="0.25">
      <c r="A36" s="51" t="s">
        <v>87</v>
      </c>
      <c r="B36" s="14" t="s">
        <v>117</v>
      </c>
      <c r="C36" s="5"/>
      <c r="D36" s="5"/>
      <c r="E36" s="5"/>
      <c r="F36" s="38" t="e">
        <f t="shared" si="1"/>
        <v>#DIV/0!</v>
      </c>
    </row>
    <row r="37" spans="1:6" s="7" customFormat="1" ht="9.75" customHeight="1" x14ac:dyDescent="0.25">
      <c r="A37" s="51"/>
      <c r="B37" s="11" t="s">
        <v>4</v>
      </c>
      <c r="C37" s="4">
        <f>SUM(C38:C43)</f>
        <v>5533.5519999999997</v>
      </c>
      <c r="D37" s="4">
        <f>SUM(D38:D43)</f>
        <v>4985.335</v>
      </c>
      <c r="E37" s="4">
        <f>SUM(E38:E43)</f>
        <v>4985.335</v>
      </c>
      <c r="F37" s="38">
        <f t="shared" si="1"/>
        <v>0.90092855366679492</v>
      </c>
    </row>
    <row r="38" spans="1:6" s="7" customFormat="1" ht="9.75" customHeight="1" x14ac:dyDescent="0.25">
      <c r="A38" s="51"/>
      <c r="B38" s="11" t="s">
        <v>3</v>
      </c>
      <c r="C38" s="5">
        <v>0</v>
      </c>
      <c r="D38" s="5">
        <v>0</v>
      </c>
      <c r="E38" s="5">
        <v>0</v>
      </c>
      <c r="F38" s="38" t="e">
        <f t="shared" si="1"/>
        <v>#DIV/0!</v>
      </c>
    </row>
    <row r="39" spans="1:6" s="7" customFormat="1" ht="9.75" customHeight="1" x14ac:dyDescent="0.25">
      <c r="A39" s="51"/>
      <c r="B39" s="11" t="s">
        <v>2</v>
      </c>
      <c r="C39" s="5">
        <v>5429.567</v>
      </c>
      <c r="D39" s="5">
        <v>4985.335</v>
      </c>
      <c r="E39" s="5">
        <v>4985.335</v>
      </c>
      <c r="F39" s="38">
        <f t="shared" si="1"/>
        <v>0.91818279431858929</v>
      </c>
    </row>
    <row r="40" spans="1:6" s="7" customFormat="1" ht="9.75" customHeight="1" x14ac:dyDescent="0.25">
      <c r="A40" s="51"/>
      <c r="B40" s="11" t="s">
        <v>1</v>
      </c>
      <c r="C40" s="5">
        <v>0</v>
      </c>
      <c r="D40" s="5">
        <v>0</v>
      </c>
      <c r="E40" s="5">
        <v>0</v>
      </c>
      <c r="F40" s="38" t="e">
        <f t="shared" si="1"/>
        <v>#DIV/0!</v>
      </c>
    </row>
    <row r="41" spans="1:6" s="7" customFormat="1" ht="9.75" customHeight="1" x14ac:dyDescent="0.25">
      <c r="A41" s="51"/>
      <c r="B41" s="11" t="s">
        <v>0</v>
      </c>
      <c r="C41" s="5">
        <v>0</v>
      </c>
      <c r="D41" s="5">
        <v>0</v>
      </c>
      <c r="E41" s="5">
        <v>0</v>
      </c>
      <c r="F41" s="38" t="e">
        <f t="shared" si="1"/>
        <v>#DIV/0!</v>
      </c>
    </row>
    <row r="42" spans="1:6" s="7" customFormat="1" ht="9.75" customHeight="1" x14ac:dyDescent="0.25">
      <c r="A42" s="51"/>
      <c r="B42" s="11" t="s">
        <v>111</v>
      </c>
      <c r="C42" s="5">
        <v>0</v>
      </c>
      <c r="D42" s="5">
        <v>0</v>
      </c>
      <c r="E42" s="5">
        <v>0</v>
      </c>
      <c r="F42" s="38" t="e">
        <f t="shared" si="1"/>
        <v>#DIV/0!</v>
      </c>
    </row>
    <row r="43" spans="1:6" s="7" customFormat="1" ht="9.75" customHeight="1" x14ac:dyDescent="0.25">
      <c r="A43" s="51"/>
      <c r="B43" s="11" t="s">
        <v>104</v>
      </c>
      <c r="C43" s="5">
        <v>103.985</v>
      </c>
      <c r="D43" s="5">
        <v>0</v>
      </c>
      <c r="E43" s="5">
        <v>0</v>
      </c>
      <c r="F43" s="38">
        <f t="shared" si="1"/>
        <v>0</v>
      </c>
    </row>
    <row r="44" spans="1:6" s="7" customFormat="1" ht="9.75" customHeight="1" x14ac:dyDescent="0.25">
      <c r="A44" s="51"/>
      <c r="B44" s="11" t="s">
        <v>113</v>
      </c>
      <c r="C44" s="5">
        <f>C39</f>
        <v>5429.567</v>
      </c>
      <c r="D44" s="5">
        <f>D39</f>
        <v>4985.335</v>
      </c>
      <c r="E44" s="5">
        <f>E39</f>
        <v>4985.335</v>
      </c>
      <c r="F44" s="38">
        <f t="shared" si="1"/>
        <v>0.91818279431858929</v>
      </c>
    </row>
    <row r="45" spans="1:6" s="7" customFormat="1" ht="10.5" customHeight="1" x14ac:dyDescent="0.25">
      <c r="A45" s="51" t="s">
        <v>86</v>
      </c>
      <c r="B45" s="14" t="s">
        <v>184</v>
      </c>
      <c r="C45" s="5"/>
      <c r="D45" s="5"/>
      <c r="E45" s="5"/>
      <c r="F45" s="38" t="e">
        <f t="shared" si="1"/>
        <v>#DIV/0!</v>
      </c>
    </row>
    <row r="46" spans="1:6" s="7" customFormat="1" ht="10.5" customHeight="1" x14ac:dyDescent="0.25">
      <c r="A46" s="51"/>
      <c r="B46" s="11" t="s">
        <v>4</v>
      </c>
      <c r="C46" s="4">
        <f>SUM(C47:C52)</f>
        <v>32907.786</v>
      </c>
      <c r="D46" s="4">
        <f>SUM(D47:D52)</f>
        <v>29505.076000000001</v>
      </c>
      <c r="E46" s="4">
        <f>SUM(E47:E52)</f>
        <v>29505.076000000001</v>
      </c>
      <c r="F46" s="38">
        <f t="shared" si="1"/>
        <v>0.89659863474254997</v>
      </c>
    </row>
    <row r="47" spans="1:6" s="7" customFormat="1" ht="10.5" customHeight="1" x14ac:dyDescent="0.25">
      <c r="A47" s="51"/>
      <c r="B47" s="11" t="s">
        <v>3</v>
      </c>
      <c r="C47" s="5">
        <f t="shared" ref="C47:E52" si="5">C55+C64</f>
        <v>0</v>
      </c>
      <c r="D47" s="5">
        <f t="shared" si="5"/>
        <v>0</v>
      </c>
      <c r="E47" s="5">
        <f t="shared" si="5"/>
        <v>0</v>
      </c>
      <c r="F47" s="38" t="e">
        <f t="shared" si="1"/>
        <v>#DIV/0!</v>
      </c>
    </row>
    <row r="48" spans="1:6" s="7" customFormat="1" ht="10.5" customHeight="1" x14ac:dyDescent="0.25">
      <c r="A48" s="51"/>
      <c r="B48" s="11" t="s">
        <v>2</v>
      </c>
      <c r="C48" s="5">
        <f t="shared" si="5"/>
        <v>32907.786</v>
      </c>
      <c r="D48" s="5">
        <f t="shared" si="5"/>
        <v>29505.076000000001</v>
      </c>
      <c r="E48" s="5">
        <f t="shared" si="5"/>
        <v>29505.076000000001</v>
      </c>
      <c r="F48" s="38">
        <f t="shared" si="1"/>
        <v>0.89659863474254997</v>
      </c>
    </row>
    <row r="49" spans="1:6" s="7" customFormat="1" ht="10.5" customHeight="1" x14ac:dyDescent="0.25">
      <c r="A49" s="51"/>
      <c r="B49" s="11" t="s">
        <v>1</v>
      </c>
      <c r="C49" s="5">
        <f t="shared" si="5"/>
        <v>0</v>
      </c>
      <c r="D49" s="5">
        <f t="shared" si="5"/>
        <v>0</v>
      </c>
      <c r="E49" s="5">
        <f t="shared" si="5"/>
        <v>0</v>
      </c>
      <c r="F49" s="38" t="e">
        <f t="shared" si="1"/>
        <v>#DIV/0!</v>
      </c>
    </row>
    <row r="50" spans="1:6" s="7" customFormat="1" ht="10.5" customHeight="1" x14ac:dyDescent="0.25">
      <c r="A50" s="51"/>
      <c r="B50" s="11" t="s">
        <v>0</v>
      </c>
      <c r="C50" s="5">
        <f t="shared" si="5"/>
        <v>0</v>
      </c>
      <c r="D50" s="5">
        <f t="shared" si="5"/>
        <v>0</v>
      </c>
      <c r="E50" s="5">
        <f t="shared" si="5"/>
        <v>0</v>
      </c>
      <c r="F50" s="38" t="e">
        <f t="shared" si="1"/>
        <v>#DIV/0!</v>
      </c>
    </row>
    <row r="51" spans="1:6" s="7" customFormat="1" ht="10.5" customHeight="1" x14ac:dyDescent="0.25">
      <c r="A51" s="51"/>
      <c r="B51" s="11" t="s">
        <v>111</v>
      </c>
      <c r="C51" s="5">
        <f t="shared" si="5"/>
        <v>0</v>
      </c>
      <c r="D51" s="5">
        <f t="shared" si="5"/>
        <v>0</v>
      </c>
      <c r="E51" s="5">
        <f t="shared" si="5"/>
        <v>0</v>
      </c>
      <c r="F51" s="38" t="e">
        <f t="shared" si="1"/>
        <v>#DIV/0!</v>
      </c>
    </row>
    <row r="52" spans="1:6" s="7" customFormat="1" ht="10.5" customHeight="1" x14ac:dyDescent="0.25">
      <c r="A52" s="51"/>
      <c r="B52" s="11" t="s">
        <v>104</v>
      </c>
      <c r="C52" s="5">
        <f t="shared" si="5"/>
        <v>0</v>
      </c>
      <c r="D52" s="5">
        <f t="shared" si="5"/>
        <v>0</v>
      </c>
      <c r="E52" s="5">
        <f t="shared" si="5"/>
        <v>0</v>
      </c>
      <c r="F52" s="38" t="e">
        <f t="shared" si="1"/>
        <v>#DIV/0!</v>
      </c>
    </row>
    <row r="53" spans="1:6" s="7" customFormat="1" ht="31.5" customHeight="1" x14ac:dyDescent="0.25">
      <c r="A53" s="51" t="s">
        <v>85</v>
      </c>
      <c r="B53" s="14" t="s">
        <v>118</v>
      </c>
      <c r="C53" s="5"/>
      <c r="D53" s="5"/>
      <c r="E53" s="5"/>
      <c r="F53" s="38" t="e">
        <f t="shared" si="1"/>
        <v>#DIV/0!</v>
      </c>
    </row>
    <row r="54" spans="1:6" s="7" customFormat="1" ht="11.25" customHeight="1" x14ac:dyDescent="0.25">
      <c r="A54" s="51"/>
      <c r="B54" s="11" t="s">
        <v>4</v>
      </c>
      <c r="C54" s="4">
        <f>SUM(C55:C60)</f>
        <v>1000</v>
      </c>
      <c r="D54" s="4">
        <f>SUM(D55:D60)</f>
        <v>1000</v>
      </c>
      <c r="E54" s="4">
        <f>SUM(E55:E60)</f>
        <v>1000</v>
      </c>
      <c r="F54" s="38">
        <f t="shared" si="1"/>
        <v>1</v>
      </c>
    </row>
    <row r="55" spans="1:6" s="7" customFormat="1" ht="11.25" customHeight="1" x14ac:dyDescent="0.25">
      <c r="A55" s="51"/>
      <c r="B55" s="11" t="s">
        <v>3</v>
      </c>
      <c r="C55" s="5">
        <v>0</v>
      </c>
      <c r="D55" s="5">
        <v>0</v>
      </c>
      <c r="E55" s="5">
        <v>0</v>
      </c>
      <c r="F55" s="38" t="e">
        <f t="shared" si="1"/>
        <v>#DIV/0!</v>
      </c>
    </row>
    <row r="56" spans="1:6" s="7" customFormat="1" ht="11.25" customHeight="1" x14ac:dyDescent="0.25">
      <c r="A56" s="51"/>
      <c r="B56" s="11" t="s">
        <v>2</v>
      </c>
      <c r="C56" s="5">
        <v>1000</v>
      </c>
      <c r="D56" s="5">
        <v>1000</v>
      </c>
      <c r="E56" s="5">
        <v>1000</v>
      </c>
      <c r="F56" s="38">
        <f t="shared" si="1"/>
        <v>1</v>
      </c>
    </row>
    <row r="57" spans="1:6" s="7" customFormat="1" ht="11.25" customHeight="1" x14ac:dyDescent="0.25">
      <c r="A57" s="51"/>
      <c r="B57" s="11" t="s">
        <v>1</v>
      </c>
      <c r="C57" s="5">
        <v>0</v>
      </c>
      <c r="D57" s="5">
        <v>0</v>
      </c>
      <c r="E57" s="5">
        <v>0</v>
      </c>
      <c r="F57" s="38" t="e">
        <f t="shared" si="1"/>
        <v>#DIV/0!</v>
      </c>
    </row>
    <row r="58" spans="1:6" s="7" customFormat="1" ht="11.25" customHeight="1" x14ac:dyDescent="0.25">
      <c r="A58" s="51"/>
      <c r="B58" s="11" t="s">
        <v>0</v>
      </c>
      <c r="C58" s="5">
        <v>0</v>
      </c>
      <c r="D58" s="5">
        <v>0</v>
      </c>
      <c r="E58" s="5">
        <v>0</v>
      </c>
      <c r="F58" s="38" t="e">
        <f t="shared" si="1"/>
        <v>#DIV/0!</v>
      </c>
    </row>
    <row r="59" spans="1:6" s="7" customFormat="1" ht="11.25" customHeight="1" x14ac:dyDescent="0.25">
      <c r="A59" s="51"/>
      <c r="B59" s="11" t="s">
        <v>111</v>
      </c>
      <c r="C59" s="5">
        <v>0</v>
      </c>
      <c r="D59" s="5">
        <v>0</v>
      </c>
      <c r="E59" s="5">
        <v>0</v>
      </c>
      <c r="F59" s="38" t="e">
        <f t="shared" si="1"/>
        <v>#DIV/0!</v>
      </c>
    </row>
    <row r="60" spans="1:6" s="7" customFormat="1" ht="11.25" customHeight="1" x14ac:dyDescent="0.25">
      <c r="A60" s="51"/>
      <c r="B60" s="11" t="s">
        <v>104</v>
      </c>
      <c r="C60" s="5">
        <v>0</v>
      </c>
      <c r="D60" s="5">
        <v>0</v>
      </c>
      <c r="E60" s="5">
        <v>0</v>
      </c>
      <c r="F60" s="38" t="e">
        <f t="shared" si="1"/>
        <v>#DIV/0!</v>
      </c>
    </row>
    <row r="61" spans="1:6" s="7" customFormat="1" ht="11.25" customHeight="1" x14ac:dyDescent="0.25">
      <c r="A61" s="51"/>
      <c r="B61" s="11" t="s">
        <v>113</v>
      </c>
      <c r="C61" s="5">
        <f>C56</f>
        <v>1000</v>
      </c>
      <c r="D61" s="5">
        <f>D56</f>
        <v>1000</v>
      </c>
      <c r="E61" s="5">
        <f>E56</f>
        <v>1000</v>
      </c>
      <c r="F61" s="38">
        <f t="shared" si="1"/>
        <v>1</v>
      </c>
    </row>
    <row r="62" spans="1:6" s="7" customFormat="1" ht="42.75" customHeight="1" x14ac:dyDescent="0.25">
      <c r="A62" s="51" t="s">
        <v>84</v>
      </c>
      <c r="B62" s="14" t="s">
        <v>119</v>
      </c>
      <c r="C62" s="5"/>
      <c r="D62" s="5"/>
      <c r="E62" s="5"/>
      <c r="F62" s="38" t="e">
        <f t="shared" si="1"/>
        <v>#DIV/0!</v>
      </c>
    </row>
    <row r="63" spans="1:6" s="7" customFormat="1" ht="9.75" customHeight="1" x14ac:dyDescent="0.25">
      <c r="A63" s="51"/>
      <c r="B63" s="11" t="s">
        <v>4</v>
      </c>
      <c r="C63" s="4">
        <v>4732</v>
      </c>
      <c r="D63" s="4">
        <f>SUM(D64:D69)</f>
        <v>28505.076000000001</v>
      </c>
      <c r="E63" s="4">
        <f>SUM(E64:E69)</f>
        <v>28505.076000000001</v>
      </c>
      <c r="F63" s="38">
        <f t="shared" si="1"/>
        <v>6.0238960270498731</v>
      </c>
    </row>
    <row r="64" spans="1:6" s="7" customFormat="1" ht="9.75" customHeight="1" x14ac:dyDescent="0.25">
      <c r="A64" s="51"/>
      <c r="B64" s="11" t="s">
        <v>3</v>
      </c>
      <c r="C64" s="5">
        <v>0</v>
      </c>
      <c r="D64" s="5">
        <v>0</v>
      </c>
      <c r="E64" s="5">
        <v>0</v>
      </c>
      <c r="F64" s="38" t="e">
        <f t="shared" si="1"/>
        <v>#DIV/0!</v>
      </c>
    </row>
    <row r="65" spans="1:6" s="7" customFormat="1" ht="9.75" customHeight="1" x14ac:dyDescent="0.25">
      <c r="A65" s="51"/>
      <c r="B65" s="11" t="s">
        <v>2</v>
      </c>
      <c r="C65" s="5">
        <v>31907.786</v>
      </c>
      <c r="D65" s="5">
        <v>28505.076000000001</v>
      </c>
      <c r="E65" s="5">
        <v>28505.076000000001</v>
      </c>
      <c r="F65" s="38">
        <f t="shared" si="1"/>
        <v>0.89335800359197592</v>
      </c>
    </row>
    <row r="66" spans="1:6" s="7" customFormat="1" ht="9.75" customHeight="1" x14ac:dyDescent="0.25">
      <c r="A66" s="51"/>
      <c r="B66" s="11" t="s">
        <v>1</v>
      </c>
      <c r="C66" s="5">
        <v>0</v>
      </c>
      <c r="D66" s="5">
        <v>0</v>
      </c>
      <c r="E66" s="5">
        <v>0</v>
      </c>
      <c r="F66" s="38" t="e">
        <f t="shared" si="1"/>
        <v>#DIV/0!</v>
      </c>
    </row>
    <row r="67" spans="1:6" s="7" customFormat="1" ht="9.75" customHeight="1" x14ac:dyDescent="0.25">
      <c r="A67" s="51"/>
      <c r="B67" s="11" t="s">
        <v>0</v>
      </c>
      <c r="C67" s="5">
        <v>0</v>
      </c>
      <c r="D67" s="5">
        <v>0</v>
      </c>
      <c r="E67" s="5">
        <v>0</v>
      </c>
      <c r="F67" s="38" t="e">
        <f t="shared" si="1"/>
        <v>#DIV/0!</v>
      </c>
    </row>
    <row r="68" spans="1:6" s="7" customFormat="1" ht="9.75" customHeight="1" x14ac:dyDescent="0.25">
      <c r="A68" s="51"/>
      <c r="B68" s="11" t="s">
        <v>111</v>
      </c>
      <c r="C68" s="5">
        <v>0</v>
      </c>
      <c r="D68" s="5">
        <v>0</v>
      </c>
      <c r="E68" s="5">
        <v>0</v>
      </c>
      <c r="F68" s="38" t="e">
        <f t="shared" si="1"/>
        <v>#DIV/0!</v>
      </c>
    </row>
    <row r="69" spans="1:6" s="7" customFormat="1" ht="9.75" customHeight="1" x14ac:dyDescent="0.25">
      <c r="A69" s="51"/>
      <c r="B69" s="11" t="s">
        <v>104</v>
      </c>
      <c r="C69" s="5">
        <v>0</v>
      </c>
      <c r="D69" s="5">
        <v>0</v>
      </c>
      <c r="E69" s="5">
        <v>0</v>
      </c>
      <c r="F69" s="38" t="e">
        <f t="shared" si="1"/>
        <v>#DIV/0!</v>
      </c>
    </row>
    <row r="70" spans="1:6" s="7" customFormat="1" ht="9.75" customHeight="1" x14ac:dyDescent="0.25">
      <c r="A70" s="51"/>
      <c r="B70" s="11" t="s">
        <v>113</v>
      </c>
      <c r="C70" s="5">
        <f>C65</f>
        <v>31907.786</v>
      </c>
      <c r="D70" s="5">
        <f>D65</f>
        <v>28505.076000000001</v>
      </c>
      <c r="E70" s="5">
        <f>E65</f>
        <v>28505.076000000001</v>
      </c>
      <c r="F70" s="38">
        <f t="shared" si="1"/>
        <v>0.89335800359197592</v>
      </c>
    </row>
    <row r="71" spans="1:6" s="7" customFormat="1" ht="11.25" customHeight="1" x14ac:dyDescent="0.25">
      <c r="A71" s="53" t="s">
        <v>83</v>
      </c>
      <c r="B71" s="14" t="s">
        <v>183</v>
      </c>
      <c r="C71" s="5"/>
      <c r="D71" s="5"/>
      <c r="E71" s="5"/>
      <c r="F71" s="38" t="e">
        <f t="shared" si="1"/>
        <v>#DIV/0!</v>
      </c>
    </row>
    <row r="72" spans="1:6" s="7" customFormat="1" ht="11.25" customHeight="1" x14ac:dyDescent="0.25">
      <c r="A72" s="54"/>
      <c r="B72" s="11" t="s">
        <v>4</v>
      </c>
      <c r="C72" s="4">
        <f>SUM(C73:C78)</f>
        <v>43061.702999999994</v>
      </c>
      <c r="D72" s="4">
        <f>SUM(D73:D78)</f>
        <v>36460.907000000007</v>
      </c>
      <c r="E72" s="4">
        <f>SUM(E73:E78)</f>
        <v>36460.907000000007</v>
      </c>
      <c r="F72" s="38">
        <f t="shared" si="1"/>
        <v>0.84671307588554989</v>
      </c>
    </row>
    <row r="73" spans="1:6" s="7" customFormat="1" ht="11.25" customHeight="1" x14ac:dyDescent="0.25">
      <c r="A73" s="54"/>
      <c r="B73" s="11" t="s">
        <v>3</v>
      </c>
      <c r="C73" s="5">
        <f>C82+C91+C101+C110+C119+C128+C137</f>
        <v>25452.999999999996</v>
      </c>
      <c r="D73" s="5">
        <f t="shared" ref="D73:E73" si="6">D82+D91+D101+D110+D119+D128+D137</f>
        <v>19492.791000000001</v>
      </c>
      <c r="E73" s="5">
        <f t="shared" si="6"/>
        <v>19492.791000000001</v>
      </c>
      <c r="F73" s="38">
        <f t="shared" si="1"/>
        <v>0.76583471496483735</v>
      </c>
    </row>
    <row r="74" spans="1:6" s="7" customFormat="1" ht="11.25" customHeight="1" x14ac:dyDescent="0.25">
      <c r="A74" s="54"/>
      <c r="B74" s="11" t="s">
        <v>2</v>
      </c>
      <c r="C74" s="5">
        <f t="shared" ref="C74:E78" si="7">C83+C92+C102+C111+C120+C129+C138</f>
        <v>17608.703000000001</v>
      </c>
      <c r="D74" s="5">
        <f t="shared" si="7"/>
        <v>16968.116000000002</v>
      </c>
      <c r="E74" s="5">
        <f t="shared" si="7"/>
        <v>16968.116000000002</v>
      </c>
      <c r="F74" s="38">
        <f t="shared" si="1"/>
        <v>0.96362100036555787</v>
      </c>
    </row>
    <row r="75" spans="1:6" s="7" customFormat="1" ht="11.25" customHeight="1" x14ac:dyDescent="0.25">
      <c r="A75" s="54"/>
      <c r="B75" s="11" t="s">
        <v>1</v>
      </c>
      <c r="C75" s="5">
        <f t="shared" si="7"/>
        <v>0</v>
      </c>
      <c r="D75" s="5">
        <f t="shared" si="7"/>
        <v>0</v>
      </c>
      <c r="E75" s="5">
        <f t="shared" si="7"/>
        <v>0</v>
      </c>
      <c r="F75" s="38" t="e">
        <f t="shared" si="1"/>
        <v>#DIV/0!</v>
      </c>
    </row>
    <row r="76" spans="1:6" s="7" customFormat="1" ht="11.25" customHeight="1" x14ac:dyDescent="0.25">
      <c r="A76" s="54"/>
      <c r="B76" s="11" t="s">
        <v>0</v>
      </c>
      <c r="C76" s="5">
        <f t="shared" si="7"/>
        <v>0</v>
      </c>
      <c r="D76" s="5">
        <f t="shared" si="7"/>
        <v>0</v>
      </c>
      <c r="E76" s="5">
        <f t="shared" si="7"/>
        <v>0</v>
      </c>
      <c r="F76" s="38" t="e">
        <f t="shared" si="1"/>
        <v>#DIV/0!</v>
      </c>
    </row>
    <row r="77" spans="1:6" s="7" customFormat="1" ht="11.25" customHeight="1" x14ac:dyDescent="0.25">
      <c r="A77" s="54"/>
      <c r="B77" s="11" t="s">
        <v>111</v>
      </c>
      <c r="C77" s="5">
        <f t="shared" si="7"/>
        <v>0</v>
      </c>
      <c r="D77" s="5">
        <f t="shared" si="7"/>
        <v>0</v>
      </c>
      <c r="E77" s="5">
        <f t="shared" si="7"/>
        <v>0</v>
      </c>
      <c r="F77" s="38" t="e">
        <f t="shared" si="1"/>
        <v>#DIV/0!</v>
      </c>
    </row>
    <row r="78" spans="1:6" s="7" customFormat="1" ht="11.25" customHeight="1" x14ac:dyDescent="0.25">
      <c r="A78" s="54"/>
      <c r="B78" s="11" t="s">
        <v>104</v>
      </c>
      <c r="C78" s="5">
        <f t="shared" si="7"/>
        <v>0</v>
      </c>
      <c r="D78" s="5">
        <f t="shared" si="7"/>
        <v>0</v>
      </c>
      <c r="E78" s="5">
        <f t="shared" si="7"/>
        <v>0</v>
      </c>
      <c r="F78" s="38" t="e">
        <f t="shared" ref="F78:F141" si="8">E78/C78</f>
        <v>#DIV/0!</v>
      </c>
    </row>
    <row r="79" spans="1:6" s="7" customFormat="1" ht="97.5" x14ac:dyDescent="0.25">
      <c r="A79" s="55"/>
      <c r="B79" s="11" t="s">
        <v>206</v>
      </c>
      <c r="C79" s="5"/>
      <c r="D79" s="5"/>
      <c r="E79" s="5"/>
      <c r="F79" s="38" t="e">
        <f t="shared" si="8"/>
        <v>#DIV/0!</v>
      </c>
    </row>
    <row r="80" spans="1:6" s="7" customFormat="1" ht="49.5" customHeight="1" x14ac:dyDescent="0.25">
      <c r="A80" s="51" t="s">
        <v>82</v>
      </c>
      <c r="B80" s="13" t="s">
        <v>182</v>
      </c>
      <c r="C80" s="4"/>
      <c r="D80" s="4"/>
      <c r="E80" s="4"/>
      <c r="F80" s="38" t="e">
        <f t="shared" si="8"/>
        <v>#DIV/0!</v>
      </c>
    </row>
    <row r="81" spans="1:6" s="7" customFormat="1" ht="10.5" customHeight="1" x14ac:dyDescent="0.25">
      <c r="A81" s="51"/>
      <c r="B81" s="11" t="s">
        <v>4</v>
      </c>
      <c r="C81" s="4">
        <f>SUM(C82:C87)</f>
        <v>1550.5</v>
      </c>
      <c r="D81" s="4">
        <f>SUM(D82:D87)</f>
        <v>1096</v>
      </c>
      <c r="E81" s="4">
        <f>SUM(E82:E87)</f>
        <v>1096</v>
      </c>
      <c r="F81" s="38">
        <f t="shared" si="8"/>
        <v>0.70686875201547883</v>
      </c>
    </row>
    <row r="82" spans="1:6" s="7" customFormat="1" ht="10.5" customHeight="1" x14ac:dyDescent="0.25">
      <c r="A82" s="51"/>
      <c r="B82" s="11" t="s">
        <v>3</v>
      </c>
      <c r="C82" s="4">
        <v>535.29999999999995</v>
      </c>
      <c r="D82" s="4">
        <v>188.8</v>
      </c>
      <c r="E82" s="4">
        <v>188.8</v>
      </c>
      <c r="F82" s="38">
        <f t="shared" si="8"/>
        <v>0.35269942088548484</v>
      </c>
    </row>
    <row r="83" spans="1:6" s="7" customFormat="1" ht="10.5" customHeight="1" x14ac:dyDescent="0.25">
      <c r="A83" s="51"/>
      <c r="B83" s="11" t="s">
        <v>2</v>
      </c>
      <c r="C83" s="4">
        <v>1015.2</v>
      </c>
      <c r="D83" s="4">
        <v>907.2</v>
      </c>
      <c r="E83" s="4">
        <v>907.2</v>
      </c>
      <c r="F83" s="38">
        <f t="shared" si="8"/>
        <v>0.8936170212765957</v>
      </c>
    </row>
    <row r="84" spans="1:6" s="7" customFormat="1" ht="10.5" customHeight="1" x14ac:dyDescent="0.25">
      <c r="A84" s="51"/>
      <c r="B84" s="11" t="s">
        <v>1</v>
      </c>
      <c r="C84" s="4">
        <v>0</v>
      </c>
      <c r="D84" s="4">
        <v>0</v>
      </c>
      <c r="E84" s="4">
        <v>0</v>
      </c>
      <c r="F84" s="38" t="e">
        <f t="shared" si="8"/>
        <v>#DIV/0!</v>
      </c>
    </row>
    <row r="85" spans="1:6" s="7" customFormat="1" ht="10.5" customHeight="1" x14ac:dyDescent="0.25">
      <c r="A85" s="51"/>
      <c r="B85" s="11" t="s">
        <v>0</v>
      </c>
      <c r="C85" s="4">
        <v>0</v>
      </c>
      <c r="D85" s="4">
        <v>0</v>
      </c>
      <c r="E85" s="4">
        <v>0</v>
      </c>
      <c r="F85" s="38" t="e">
        <f t="shared" si="8"/>
        <v>#DIV/0!</v>
      </c>
    </row>
    <row r="86" spans="1:6" s="7" customFormat="1" ht="10.5" customHeight="1" x14ac:dyDescent="0.25">
      <c r="A86" s="51"/>
      <c r="B86" s="11" t="s">
        <v>111</v>
      </c>
      <c r="C86" s="4">
        <v>0</v>
      </c>
      <c r="D86" s="4">
        <v>0</v>
      </c>
      <c r="E86" s="4">
        <v>0</v>
      </c>
      <c r="F86" s="38" t="e">
        <f t="shared" si="8"/>
        <v>#DIV/0!</v>
      </c>
    </row>
    <row r="87" spans="1:6" s="7" customFormat="1" ht="10.5" customHeight="1" x14ac:dyDescent="0.25">
      <c r="A87" s="51"/>
      <c r="B87" s="11" t="s">
        <v>104</v>
      </c>
      <c r="C87" s="4">
        <v>0</v>
      </c>
      <c r="D87" s="4">
        <v>0</v>
      </c>
      <c r="E87" s="4">
        <v>0</v>
      </c>
      <c r="F87" s="38" t="e">
        <f t="shared" si="8"/>
        <v>#DIV/0!</v>
      </c>
    </row>
    <row r="88" spans="1:6" s="7" customFormat="1" ht="10.5" customHeight="1" x14ac:dyDescent="0.25">
      <c r="A88" s="51"/>
      <c r="B88" s="11" t="s">
        <v>114</v>
      </c>
      <c r="C88" s="4">
        <f>C82+C83</f>
        <v>1550.5</v>
      </c>
      <c r="D88" s="4">
        <f>D82+D83</f>
        <v>1096</v>
      </c>
      <c r="E88" s="4">
        <f>E82+E83</f>
        <v>1096</v>
      </c>
      <c r="F88" s="38">
        <f t="shared" si="8"/>
        <v>0.70686875201547883</v>
      </c>
    </row>
    <row r="89" spans="1:6" s="7" customFormat="1" ht="61.5" customHeight="1" x14ac:dyDescent="0.25">
      <c r="A89" s="53" t="s">
        <v>81</v>
      </c>
      <c r="B89" s="13" t="s">
        <v>120</v>
      </c>
      <c r="C89" s="5"/>
      <c r="D89" s="5"/>
      <c r="E89" s="5"/>
      <c r="F89" s="38" t="e">
        <f t="shared" si="8"/>
        <v>#DIV/0!</v>
      </c>
    </row>
    <row r="90" spans="1:6" s="7" customFormat="1" ht="10.5" customHeight="1" x14ac:dyDescent="0.25">
      <c r="A90" s="54"/>
      <c r="B90" s="11" t="s">
        <v>4</v>
      </c>
      <c r="C90" s="4">
        <f>SUM(C91:C96)</f>
        <v>10438.847</v>
      </c>
      <c r="D90" s="4">
        <f>SUM(D91:D96)</f>
        <v>10438.847</v>
      </c>
      <c r="E90" s="4">
        <f>SUM(E91:E96)</f>
        <v>10438.847</v>
      </c>
      <c r="F90" s="38">
        <f t="shared" si="8"/>
        <v>1</v>
      </c>
    </row>
    <row r="91" spans="1:6" s="7" customFormat="1" ht="10.5" customHeight="1" x14ac:dyDescent="0.25">
      <c r="A91" s="54"/>
      <c r="B91" s="11" t="s">
        <v>3</v>
      </c>
      <c r="C91" s="5">
        <v>9079.7999999999993</v>
      </c>
      <c r="D91" s="5">
        <v>9079.7999999999993</v>
      </c>
      <c r="E91" s="5">
        <v>9079.7999999999993</v>
      </c>
      <c r="F91" s="38">
        <f t="shared" si="8"/>
        <v>1</v>
      </c>
    </row>
    <row r="92" spans="1:6" s="7" customFormat="1" ht="10.5" customHeight="1" x14ac:dyDescent="0.25">
      <c r="A92" s="54"/>
      <c r="B92" s="11" t="s">
        <v>2</v>
      </c>
      <c r="C92" s="5">
        <v>1359.047</v>
      </c>
      <c r="D92" s="5">
        <v>1359.047</v>
      </c>
      <c r="E92" s="5">
        <v>1359.047</v>
      </c>
      <c r="F92" s="38">
        <f t="shared" si="8"/>
        <v>1</v>
      </c>
    </row>
    <row r="93" spans="1:6" s="7" customFormat="1" ht="10.5" customHeight="1" x14ac:dyDescent="0.25">
      <c r="A93" s="54"/>
      <c r="B93" s="11" t="s">
        <v>1</v>
      </c>
      <c r="C93" s="5">
        <v>0</v>
      </c>
      <c r="D93" s="5">
        <v>0</v>
      </c>
      <c r="E93" s="5">
        <v>0</v>
      </c>
      <c r="F93" s="38" t="e">
        <f t="shared" si="8"/>
        <v>#DIV/0!</v>
      </c>
    </row>
    <row r="94" spans="1:6" s="7" customFormat="1" ht="10.5" customHeight="1" x14ac:dyDescent="0.25">
      <c r="A94" s="54"/>
      <c r="B94" s="11" t="s">
        <v>0</v>
      </c>
      <c r="C94" s="5">
        <v>0</v>
      </c>
      <c r="D94" s="5">
        <v>0</v>
      </c>
      <c r="E94" s="5">
        <v>0</v>
      </c>
      <c r="F94" s="38" t="e">
        <f t="shared" si="8"/>
        <v>#DIV/0!</v>
      </c>
    </row>
    <row r="95" spans="1:6" s="7" customFormat="1" ht="10.5" customHeight="1" x14ac:dyDescent="0.25">
      <c r="A95" s="54"/>
      <c r="B95" s="11" t="s">
        <v>111</v>
      </c>
      <c r="C95" s="5">
        <v>0</v>
      </c>
      <c r="D95" s="5">
        <v>0</v>
      </c>
      <c r="E95" s="5">
        <v>0</v>
      </c>
      <c r="F95" s="38" t="e">
        <f t="shared" si="8"/>
        <v>#DIV/0!</v>
      </c>
    </row>
    <row r="96" spans="1:6" s="7" customFormat="1" ht="10.5" customHeight="1" x14ac:dyDescent="0.25">
      <c r="A96" s="54"/>
      <c r="B96" s="11" t="s">
        <v>104</v>
      </c>
      <c r="C96" s="5">
        <v>0</v>
      </c>
      <c r="D96" s="5">
        <v>0</v>
      </c>
      <c r="E96" s="5">
        <v>0</v>
      </c>
      <c r="F96" s="38" t="e">
        <f t="shared" si="8"/>
        <v>#DIV/0!</v>
      </c>
    </row>
    <row r="97" spans="1:6" s="7" customFormat="1" ht="10.5" customHeight="1" x14ac:dyDescent="0.25">
      <c r="A97" s="54"/>
      <c r="B97" s="11" t="s">
        <v>113</v>
      </c>
      <c r="C97" s="5">
        <f>C92</f>
        <v>1359.047</v>
      </c>
      <c r="D97" s="5">
        <f t="shared" ref="D97:E97" si="9">D92</f>
        <v>1359.047</v>
      </c>
      <c r="E97" s="5">
        <f t="shared" si="9"/>
        <v>1359.047</v>
      </c>
      <c r="F97" s="38">
        <f t="shared" si="8"/>
        <v>1</v>
      </c>
    </row>
    <row r="98" spans="1:6" s="7" customFormat="1" ht="68.25" x14ac:dyDescent="0.25">
      <c r="A98" s="55"/>
      <c r="B98" s="11" t="s">
        <v>207</v>
      </c>
      <c r="C98" s="5"/>
      <c r="D98" s="5"/>
      <c r="E98" s="5"/>
      <c r="F98" s="38" t="e">
        <f t="shared" si="8"/>
        <v>#DIV/0!</v>
      </c>
    </row>
    <row r="99" spans="1:6" s="7" customFormat="1" ht="29.25" customHeight="1" x14ac:dyDescent="0.25">
      <c r="A99" s="53" t="s">
        <v>80</v>
      </c>
      <c r="B99" s="13" t="s">
        <v>186</v>
      </c>
      <c r="C99" s="5"/>
      <c r="D99" s="5"/>
      <c r="E99" s="5"/>
      <c r="F99" s="38" t="e">
        <f t="shared" si="8"/>
        <v>#DIV/0!</v>
      </c>
    </row>
    <row r="100" spans="1:6" s="7" customFormat="1" ht="10.5" customHeight="1" x14ac:dyDescent="0.25">
      <c r="A100" s="54"/>
      <c r="B100" s="11" t="s">
        <v>4</v>
      </c>
      <c r="C100" s="4">
        <f>SUM(C101:C106)</f>
        <v>6833.6869999999999</v>
      </c>
      <c r="D100" s="4">
        <f>SUM(D101:D106)</f>
        <v>6833.6869999999999</v>
      </c>
      <c r="E100" s="4">
        <f>SUM(E101:E106)</f>
        <v>6833.6869999999999</v>
      </c>
      <c r="F100" s="38">
        <f t="shared" si="8"/>
        <v>1</v>
      </c>
    </row>
    <row r="101" spans="1:6" s="7" customFormat="1" ht="10.5" customHeight="1" x14ac:dyDescent="0.25">
      <c r="A101" s="54"/>
      <c r="B101" s="11" t="s">
        <v>3</v>
      </c>
      <c r="C101" s="5">
        <v>0</v>
      </c>
      <c r="D101" s="5">
        <v>0</v>
      </c>
      <c r="E101" s="5">
        <v>0</v>
      </c>
      <c r="F101" s="38" t="e">
        <f t="shared" si="8"/>
        <v>#DIV/0!</v>
      </c>
    </row>
    <row r="102" spans="1:6" s="7" customFormat="1" ht="10.5" customHeight="1" x14ac:dyDescent="0.25">
      <c r="A102" s="54"/>
      <c r="B102" s="11" t="s">
        <v>2</v>
      </c>
      <c r="C102" s="5">
        <v>6833.6869999999999</v>
      </c>
      <c r="D102" s="5">
        <v>6833.6869999999999</v>
      </c>
      <c r="E102" s="5">
        <v>6833.6869999999999</v>
      </c>
      <c r="F102" s="38">
        <f t="shared" si="8"/>
        <v>1</v>
      </c>
    </row>
    <row r="103" spans="1:6" s="7" customFormat="1" ht="10.5" customHeight="1" x14ac:dyDescent="0.25">
      <c r="A103" s="54"/>
      <c r="B103" s="11" t="s">
        <v>1</v>
      </c>
      <c r="C103" s="5">
        <v>0</v>
      </c>
      <c r="D103" s="5">
        <v>0</v>
      </c>
      <c r="E103" s="5">
        <v>0</v>
      </c>
      <c r="F103" s="38" t="e">
        <f t="shared" si="8"/>
        <v>#DIV/0!</v>
      </c>
    </row>
    <row r="104" spans="1:6" s="7" customFormat="1" ht="10.5" customHeight="1" x14ac:dyDescent="0.25">
      <c r="A104" s="54"/>
      <c r="B104" s="11" t="s">
        <v>0</v>
      </c>
      <c r="C104" s="5">
        <v>0</v>
      </c>
      <c r="D104" s="5">
        <v>0</v>
      </c>
      <c r="E104" s="5">
        <v>0</v>
      </c>
      <c r="F104" s="38" t="e">
        <f t="shared" si="8"/>
        <v>#DIV/0!</v>
      </c>
    </row>
    <row r="105" spans="1:6" s="7" customFormat="1" ht="10.5" customHeight="1" x14ac:dyDescent="0.25">
      <c r="A105" s="54"/>
      <c r="B105" s="11" t="s">
        <v>111</v>
      </c>
      <c r="C105" s="5">
        <v>0</v>
      </c>
      <c r="D105" s="5">
        <v>0</v>
      </c>
      <c r="E105" s="5">
        <v>0</v>
      </c>
      <c r="F105" s="38" t="e">
        <f t="shared" si="8"/>
        <v>#DIV/0!</v>
      </c>
    </row>
    <row r="106" spans="1:6" s="7" customFormat="1" ht="10.5" customHeight="1" x14ac:dyDescent="0.25">
      <c r="A106" s="54"/>
      <c r="B106" s="11" t="s">
        <v>104</v>
      </c>
      <c r="C106" s="5">
        <v>0</v>
      </c>
      <c r="D106" s="5">
        <v>0</v>
      </c>
      <c r="E106" s="5">
        <v>0</v>
      </c>
      <c r="F106" s="38" t="e">
        <f t="shared" si="8"/>
        <v>#DIV/0!</v>
      </c>
    </row>
    <row r="107" spans="1:6" s="7" customFormat="1" ht="10.5" customHeight="1" x14ac:dyDescent="0.25">
      <c r="A107" s="55"/>
      <c r="B107" s="11" t="s">
        <v>113</v>
      </c>
      <c r="C107" s="5">
        <f>C102</f>
        <v>6833.6869999999999</v>
      </c>
      <c r="D107" s="5">
        <f t="shared" ref="D107:E107" si="10">D102</f>
        <v>6833.6869999999999</v>
      </c>
      <c r="E107" s="5">
        <f t="shared" si="10"/>
        <v>6833.6869999999999</v>
      </c>
      <c r="F107" s="38">
        <f t="shared" si="8"/>
        <v>1</v>
      </c>
    </row>
    <row r="108" spans="1:6" s="7" customFormat="1" ht="58.5" customHeight="1" x14ac:dyDescent="0.25">
      <c r="A108" s="51" t="s">
        <v>79</v>
      </c>
      <c r="B108" s="13" t="s">
        <v>121</v>
      </c>
      <c r="C108" s="5"/>
      <c r="D108" s="5"/>
      <c r="E108" s="5"/>
      <c r="F108" s="38" t="e">
        <f t="shared" si="8"/>
        <v>#DIV/0!</v>
      </c>
    </row>
    <row r="109" spans="1:6" s="7" customFormat="1" ht="9.75" customHeight="1" x14ac:dyDescent="0.25">
      <c r="A109" s="51"/>
      <c r="B109" s="11" t="s">
        <v>4</v>
      </c>
      <c r="C109" s="4">
        <f>SUM(C110:C115)</f>
        <v>11363.5</v>
      </c>
      <c r="D109" s="4">
        <f>SUM(D110:D115)</f>
        <v>10238.5</v>
      </c>
      <c r="E109" s="4">
        <f>SUM(E110:E115)</f>
        <v>10238.5</v>
      </c>
      <c r="F109" s="38">
        <f t="shared" si="8"/>
        <v>0.90099881198574383</v>
      </c>
    </row>
    <row r="110" spans="1:6" s="7" customFormat="1" ht="9.75" customHeight="1" x14ac:dyDescent="0.25">
      <c r="A110" s="51"/>
      <c r="B110" s="11" t="s">
        <v>3</v>
      </c>
      <c r="C110" s="5">
        <v>6363.5</v>
      </c>
      <c r="D110" s="5">
        <v>5338.5</v>
      </c>
      <c r="E110" s="5">
        <v>5338.5</v>
      </c>
      <c r="F110" s="38">
        <f t="shared" si="8"/>
        <v>0.8389251198239962</v>
      </c>
    </row>
    <row r="111" spans="1:6" s="7" customFormat="1" ht="9.75" customHeight="1" x14ac:dyDescent="0.25">
      <c r="A111" s="51"/>
      <c r="B111" s="11" t="s">
        <v>2</v>
      </c>
      <c r="C111" s="5">
        <v>5000</v>
      </c>
      <c r="D111" s="5">
        <v>4900</v>
      </c>
      <c r="E111" s="5">
        <v>4900</v>
      </c>
      <c r="F111" s="38">
        <f t="shared" si="8"/>
        <v>0.98</v>
      </c>
    </row>
    <row r="112" spans="1:6" s="7" customFormat="1" ht="9.75" customHeight="1" x14ac:dyDescent="0.25">
      <c r="A112" s="51"/>
      <c r="B112" s="11" t="s">
        <v>1</v>
      </c>
      <c r="C112" s="5">
        <v>0</v>
      </c>
      <c r="D112" s="5">
        <v>0</v>
      </c>
      <c r="E112" s="5">
        <v>0</v>
      </c>
      <c r="F112" s="38" t="e">
        <f t="shared" si="8"/>
        <v>#DIV/0!</v>
      </c>
    </row>
    <row r="113" spans="1:6" s="7" customFormat="1" ht="9.75" customHeight="1" x14ac:dyDescent="0.25">
      <c r="A113" s="51"/>
      <c r="B113" s="11" t="s">
        <v>0</v>
      </c>
      <c r="C113" s="5">
        <v>0</v>
      </c>
      <c r="D113" s="5">
        <v>0</v>
      </c>
      <c r="E113" s="5">
        <v>0</v>
      </c>
      <c r="F113" s="38" t="e">
        <f t="shared" si="8"/>
        <v>#DIV/0!</v>
      </c>
    </row>
    <row r="114" spans="1:6" s="7" customFormat="1" ht="9.75" customHeight="1" x14ac:dyDescent="0.25">
      <c r="A114" s="51"/>
      <c r="B114" s="11" t="s">
        <v>111</v>
      </c>
      <c r="C114" s="5">
        <v>0</v>
      </c>
      <c r="D114" s="5">
        <v>0</v>
      </c>
      <c r="E114" s="5">
        <v>0</v>
      </c>
      <c r="F114" s="38" t="e">
        <f t="shared" si="8"/>
        <v>#DIV/0!</v>
      </c>
    </row>
    <row r="115" spans="1:6" s="7" customFormat="1" ht="9.75" customHeight="1" x14ac:dyDescent="0.25">
      <c r="A115" s="51"/>
      <c r="B115" s="11" t="s">
        <v>104</v>
      </c>
      <c r="C115" s="5">
        <v>0</v>
      </c>
      <c r="D115" s="5">
        <v>0</v>
      </c>
      <c r="E115" s="5">
        <v>0</v>
      </c>
      <c r="F115" s="38" t="e">
        <f t="shared" si="8"/>
        <v>#DIV/0!</v>
      </c>
    </row>
    <row r="116" spans="1:6" s="7" customFormat="1" ht="9.75" customHeight="1" x14ac:dyDescent="0.25">
      <c r="A116" s="51"/>
      <c r="B116" s="11" t="s">
        <v>114</v>
      </c>
      <c r="C116" s="5">
        <f>C110+C111</f>
        <v>11363.5</v>
      </c>
      <c r="D116" s="5">
        <f>D110+D111</f>
        <v>10238.5</v>
      </c>
      <c r="E116" s="5">
        <f>E110+E111</f>
        <v>10238.5</v>
      </c>
      <c r="F116" s="38">
        <f t="shared" si="8"/>
        <v>0.90099881198574383</v>
      </c>
    </row>
    <row r="117" spans="1:6" s="7" customFormat="1" ht="41.25" customHeight="1" x14ac:dyDescent="0.25">
      <c r="A117" s="51" t="s">
        <v>78</v>
      </c>
      <c r="B117" s="14" t="s">
        <v>130</v>
      </c>
      <c r="C117" s="4"/>
      <c r="D117" s="4"/>
      <c r="E117" s="4"/>
      <c r="F117" s="38" t="e">
        <f t="shared" si="8"/>
        <v>#DIV/0!</v>
      </c>
    </row>
    <row r="118" spans="1:6" s="7" customFormat="1" ht="10.5" customHeight="1" x14ac:dyDescent="0.25">
      <c r="A118" s="51"/>
      <c r="B118" s="11" t="s">
        <v>4</v>
      </c>
      <c r="C118" s="4">
        <f>SUM(C119:C124)</f>
        <v>11309.956</v>
      </c>
      <c r="D118" s="4">
        <f>SUM(D119:D124)</f>
        <v>7496.8780000000006</v>
      </c>
      <c r="E118" s="4">
        <f>SUM(E119:E124)</f>
        <v>7496.8780000000006</v>
      </c>
      <c r="F118" s="38">
        <f t="shared" si="8"/>
        <v>0.66285651332330564</v>
      </c>
    </row>
    <row r="119" spans="1:6" s="7" customFormat="1" ht="10.5" customHeight="1" x14ac:dyDescent="0.25">
      <c r="A119" s="51"/>
      <c r="B119" s="11" t="s">
        <v>3</v>
      </c>
      <c r="C119" s="5">
        <v>8085.1</v>
      </c>
      <c r="D119" s="5">
        <v>4696.826</v>
      </c>
      <c r="E119" s="5">
        <v>4696.826</v>
      </c>
      <c r="F119" s="38">
        <f t="shared" si="8"/>
        <v>0.58092367441342718</v>
      </c>
    </row>
    <row r="120" spans="1:6" s="7" customFormat="1" ht="10.5" customHeight="1" x14ac:dyDescent="0.25">
      <c r="A120" s="51"/>
      <c r="B120" s="11" t="s">
        <v>2</v>
      </c>
      <c r="C120" s="5">
        <v>3224.8560000000002</v>
      </c>
      <c r="D120" s="5">
        <v>2800.0520000000001</v>
      </c>
      <c r="E120" s="5">
        <v>2800.0520000000001</v>
      </c>
      <c r="F120" s="38">
        <f t="shared" si="8"/>
        <v>0.86827194764665461</v>
      </c>
    </row>
    <row r="121" spans="1:6" s="7" customFormat="1" ht="10.5" customHeight="1" x14ac:dyDescent="0.25">
      <c r="A121" s="51"/>
      <c r="B121" s="11" t="s">
        <v>1</v>
      </c>
      <c r="C121" s="5">
        <v>0</v>
      </c>
      <c r="D121" s="5">
        <v>0</v>
      </c>
      <c r="E121" s="5">
        <v>0</v>
      </c>
      <c r="F121" s="38" t="e">
        <f t="shared" si="8"/>
        <v>#DIV/0!</v>
      </c>
    </row>
    <row r="122" spans="1:6" s="7" customFormat="1" ht="10.5" customHeight="1" x14ac:dyDescent="0.25">
      <c r="A122" s="51"/>
      <c r="B122" s="11" t="s">
        <v>0</v>
      </c>
      <c r="C122" s="5">
        <v>0</v>
      </c>
      <c r="D122" s="5">
        <v>0</v>
      </c>
      <c r="E122" s="5">
        <v>0</v>
      </c>
      <c r="F122" s="38" t="e">
        <f t="shared" si="8"/>
        <v>#DIV/0!</v>
      </c>
    </row>
    <row r="123" spans="1:6" s="7" customFormat="1" ht="10.5" customHeight="1" x14ac:dyDescent="0.25">
      <c r="A123" s="51"/>
      <c r="B123" s="11" t="s">
        <v>111</v>
      </c>
      <c r="C123" s="5">
        <v>0</v>
      </c>
      <c r="D123" s="5">
        <v>0</v>
      </c>
      <c r="E123" s="5">
        <v>0</v>
      </c>
      <c r="F123" s="38" t="e">
        <f t="shared" si="8"/>
        <v>#DIV/0!</v>
      </c>
    </row>
    <row r="124" spans="1:6" s="7" customFormat="1" ht="10.5" customHeight="1" x14ac:dyDescent="0.25">
      <c r="A124" s="51"/>
      <c r="B124" s="11" t="s">
        <v>104</v>
      </c>
      <c r="C124" s="5">
        <v>0</v>
      </c>
      <c r="D124" s="5">
        <v>0</v>
      </c>
      <c r="E124" s="5">
        <v>0</v>
      </c>
      <c r="F124" s="38" t="e">
        <f t="shared" si="8"/>
        <v>#DIV/0!</v>
      </c>
    </row>
    <row r="125" spans="1:6" s="7" customFormat="1" ht="10.5" customHeight="1" x14ac:dyDescent="0.25">
      <c r="A125" s="51"/>
      <c r="B125" s="11" t="s">
        <v>114</v>
      </c>
      <c r="C125" s="5">
        <f>C119+C120</f>
        <v>11309.956</v>
      </c>
      <c r="D125" s="5">
        <f>D119+D120</f>
        <v>7496.8780000000006</v>
      </c>
      <c r="E125" s="5">
        <f>E119+E120</f>
        <v>7496.8780000000006</v>
      </c>
      <c r="F125" s="38">
        <f t="shared" si="8"/>
        <v>0.66285651332330564</v>
      </c>
    </row>
    <row r="126" spans="1:6" s="7" customFormat="1" ht="40.5" customHeight="1" x14ac:dyDescent="0.25">
      <c r="A126" s="51" t="s">
        <v>77</v>
      </c>
      <c r="B126" s="14" t="s">
        <v>122</v>
      </c>
      <c r="C126" s="5"/>
      <c r="D126" s="5"/>
      <c r="E126" s="5"/>
      <c r="F126" s="38" t="e">
        <f t="shared" si="8"/>
        <v>#DIV/0!</v>
      </c>
    </row>
    <row r="127" spans="1:6" s="7" customFormat="1" ht="11.25" customHeight="1" x14ac:dyDescent="0.25">
      <c r="A127" s="51"/>
      <c r="B127" s="11" t="s">
        <v>4</v>
      </c>
      <c r="C127" s="4">
        <f>SUM(C128:C133)</f>
        <v>395.71300000000002</v>
      </c>
      <c r="D127" s="4">
        <f>SUM(D128:D133)</f>
        <v>356.995</v>
      </c>
      <c r="E127" s="4">
        <f>SUM(E128:E133)</f>
        <v>356.995</v>
      </c>
      <c r="F127" s="38">
        <f t="shared" si="8"/>
        <v>0.90215636079684014</v>
      </c>
    </row>
    <row r="128" spans="1:6" s="7" customFormat="1" ht="11.25" customHeight="1" x14ac:dyDescent="0.25">
      <c r="A128" s="51"/>
      <c r="B128" s="11" t="s">
        <v>3</v>
      </c>
      <c r="C128" s="5">
        <v>219.8</v>
      </c>
      <c r="D128" s="5">
        <v>188.86500000000001</v>
      </c>
      <c r="E128" s="5">
        <v>188.86500000000001</v>
      </c>
      <c r="F128" s="38">
        <f t="shared" si="8"/>
        <v>0.85925841674249315</v>
      </c>
    </row>
    <row r="129" spans="1:6" s="7" customFormat="1" ht="11.25" customHeight="1" x14ac:dyDescent="0.25">
      <c r="A129" s="51"/>
      <c r="B129" s="11" t="s">
        <v>2</v>
      </c>
      <c r="C129" s="5">
        <v>175.91300000000001</v>
      </c>
      <c r="D129" s="5">
        <v>168.13</v>
      </c>
      <c r="E129" s="5">
        <v>168.13</v>
      </c>
      <c r="F129" s="38">
        <f t="shared" si="8"/>
        <v>0.95575653874358335</v>
      </c>
    </row>
    <row r="130" spans="1:6" s="7" customFormat="1" ht="11.25" customHeight="1" x14ac:dyDescent="0.25">
      <c r="A130" s="51"/>
      <c r="B130" s="11" t="s">
        <v>1</v>
      </c>
      <c r="C130" s="5">
        <v>0</v>
      </c>
      <c r="D130" s="5">
        <v>0</v>
      </c>
      <c r="E130" s="5">
        <v>0</v>
      </c>
      <c r="F130" s="38" t="e">
        <f t="shared" si="8"/>
        <v>#DIV/0!</v>
      </c>
    </row>
    <row r="131" spans="1:6" s="7" customFormat="1" ht="11.25" customHeight="1" x14ac:dyDescent="0.25">
      <c r="A131" s="51"/>
      <c r="B131" s="11" t="s">
        <v>0</v>
      </c>
      <c r="C131" s="5">
        <v>0</v>
      </c>
      <c r="D131" s="5">
        <v>0</v>
      </c>
      <c r="E131" s="5">
        <v>0</v>
      </c>
      <c r="F131" s="38" t="e">
        <f t="shared" si="8"/>
        <v>#DIV/0!</v>
      </c>
    </row>
    <row r="132" spans="1:6" s="7" customFormat="1" ht="11.25" customHeight="1" x14ac:dyDescent="0.25">
      <c r="A132" s="51"/>
      <c r="B132" s="11" t="s">
        <v>111</v>
      </c>
      <c r="C132" s="5">
        <v>0</v>
      </c>
      <c r="D132" s="5">
        <v>0</v>
      </c>
      <c r="E132" s="5">
        <v>0</v>
      </c>
      <c r="F132" s="38" t="e">
        <f t="shared" si="8"/>
        <v>#DIV/0!</v>
      </c>
    </row>
    <row r="133" spans="1:6" s="7" customFormat="1" ht="11.25" customHeight="1" x14ac:dyDescent="0.25">
      <c r="A133" s="51"/>
      <c r="B133" s="11" t="s">
        <v>104</v>
      </c>
      <c r="C133" s="5">
        <v>0</v>
      </c>
      <c r="D133" s="5">
        <v>0</v>
      </c>
      <c r="E133" s="5">
        <v>0</v>
      </c>
      <c r="F133" s="38" t="e">
        <f t="shared" si="8"/>
        <v>#DIV/0!</v>
      </c>
    </row>
    <row r="134" spans="1:6" s="7" customFormat="1" ht="11.25" customHeight="1" x14ac:dyDescent="0.25">
      <c r="A134" s="51"/>
      <c r="B134" s="11" t="s">
        <v>114</v>
      </c>
      <c r="C134" s="5">
        <f>C128+C129</f>
        <v>395.71300000000002</v>
      </c>
      <c r="D134" s="5">
        <f>D128+D129</f>
        <v>356.995</v>
      </c>
      <c r="E134" s="5">
        <f>E128+E129</f>
        <v>356.995</v>
      </c>
      <c r="F134" s="38">
        <f t="shared" si="8"/>
        <v>0.90215636079684014</v>
      </c>
    </row>
    <row r="135" spans="1:6" s="7" customFormat="1" ht="40.5" customHeight="1" x14ac:dyDescent="0.25">
      <c r="A135" s="51" t="s">
        <v>76</v>
      </c>
      <c r="B135" s="14" t="s">
        <v>123</v>
      </c>
      <c r="C135" s="5"/>
      <c r="D135" s="5"/>
      <c r="E135" s="5"/>
      <c r="F135" s="38" t="e">
        <f t="shared" si="8"/>
        <v>#DIV/0!</v>
      </c>
    </row>
    <row r="136" spans="1:6" s="7" customFormat="1" ht="10.5" customHeight="1" x14ac:dyDescent="0.25">
      <c r="A136" s="51"/>
      <c r="B136" s="11" t="s">
        <v>4</v>
      </c>
      <c r="C136" s="4">
        <f>SUM(C137:C142)</f>
        <v>1169.5</v>
      </c>
      <c r="D136" s="4">
        <f>SUM(D137:D142)</f>
        <v>0</v>
      </c>
      <c r="E136" s="4">
        <f>SUM(E137:E142)</f>
        <v>0</v>
      </c>
      <c r="F136" s="38">
        <f t="shared" si="8"/>
        <v>0</v>
      </c>
    </row>
    <row r="137" spans="1:6" s="7" customFormat="1" ht="10.5" customHeight="1" x14ac:dyDescent="0.25">
      <c r="A137" s="51"/>
      <c r="B137" s="11" t="s">
        <v>3</v>
      </c>
      <c r="C137" s="3">
        <v>1169.5</v>
      </c>
      <c r="D137" s="3">
        <v>0</v>
      </c>
      <c r="E137" s="3">
        <v>0</v>
      </c>
      <c r="F137" s="38">
        <f t="shared" si="8"/>
        <v>0</v>
      </c>
    </row>
    <row r="138" spans="1:6" s="7" customFormat="1" ht="10.5" customHeight="1" x14ac:dyDescent="0.25">
      <c r="A138" s="51"/>
      <c r="B138" s="11" t="s">
        <v>2</v>
      </c>
      <c r="C138" s="5">
        <v>0</v>
      </c>
      <c r="D138" s="5">
        <v>0</v>
      </c>
      <c r="E138" s="5">
        <v>0</v>
      </c>
      <c r="F138" s="38" t="e">
        <f t="shared" si="8"/>
        <v>#DIV/0!</v>
      </c>
    </row>
    <row r="139" spans="1:6" s="7" customFormat="1" ht="10.5" customHeight="1" x14ac:dyDescent="0.25">
      <c r="A139" s="51"/>
      <c r="B139" s="11" t="s">
        <v>1</v>
      </c>
      <c r="C139" s="5">
        <v>0</v>
      </c>
      <c r="D139" s="5">
        <v>0</v>
      </c>
      <c r="E139" s="5">
        <v>0</v>
      </c>
      <c r="F139" s="38" t="e">
        <f t="shared" si="8"/>
        <v>#DIV/0!</v>
      </c>
    </row>
    <row r="140" spans="1:6" s="7" customFormat="1" ht="10.5" customHeight="1" x14ac:dyDescent="0.25">
      <c r="A140" s="51"/>
      <c r="B140" s="11" t="s">
        <v>0</v>
      </c>
      <c r="C140" s="5">
        <v>0</v>
      </c>
      <c r="D140" s="5">
        <v>0</v>
      </c>
      <c r="E140" s="5">
        <v>0</v>
      </c>
      <c r="F140" s="38" t="e">
        <f t="shared" si="8"/>
        <v>#DIV/0!</v>
      </c>
    </row>
    <row r="141" spans="1:6" s="7" customFormat="1" ht="10.5" customHeight="1" x14ac:dyDescent="0.25">
      <c r="A141" s="51"/>
      <c r="B141" s="11" t="s">
        <v>111</v>
      </c>
      <c r="C141" s="5">
        <v>0</v>
      </c>
      <c r="D141" s="5">
        <v>0</v>
      </c>
      <c r="E141" s="5">
        <v>0</v>
      </c>
      <c r="F141" s="38" t="e">
        <f t="shared" si="8"/>
        <v>#DIV/0!</v>
      </c>
    </row>
    <row r="142" spans="1:6" s="7" customFormat="1" ht="10.5" customHeight="1" x14ac:dyDescent="0.25">
      <c r="A142" s="51"/>
      <c r="B142" s="11" t="s">
        <v>104</v>
      </c>
      <c r="C142" s="5">
        <v>0</v>
      </c>
      <c r="D142" s="5">
        <v>0</v>
      </c>
      <c r="E142" s="5">
        <v>0</v>
      </c>
      <c r="F142" s="38" t="e">
        <f t="shared" ref="F142:F205" si="11">E142/C142</f>
        <v>#DIV/0!</v>
      </c>
    </row>
    <row r="143" spans="1:6" s="7" customFormat="1" ht="10.5" customHeight="1" x14ac:dyDescent="0.25">
      <c r="A143" s="51"/>
      <c r="B143" s="11" t="s">
        <v>114</v>
      </c>
      <c r="C143" s="5">
        <f>C137</f>
        <v>1169.5</v>
      </c>
      <c r="D143" s="5">
        <f>D137</f>
        <v>0</v>
      </c>
      <c r="E143" s="5">
        <f>E137</f>
        <v>0</v>
      </c>
      <c r="F143" s="38">
        <f t="shared" si="11"/>
        <v>0</v>
      </c>
    </row>
    <row r="144" spans="1:6" s="6" customFormat="1" ht="10.5" customHeight="1" x14ac:dyDescent="0.2">
      <c r="A144" s="61" t="s">
        <v>75</v>
      </c>
      <c r="B144" s="61"/>
      <c r="C144" s="61"/>
      <c r="D144" s="61"/>
      <c r="E144" s="61"/>
      <c r="F144" s="38" t="e">
        <f t="shared" si="11"/>
        <v>#DIV/0!</v>
      </c>
    </row>
    <row r="145" spans="1:6" s="6" customFormat="1" ht="10.5" customHeight="1" x14ac:dyDescent="0.2">
      <c r="A145" s="62"/>
      <c r="B145" s="11" t="s">
        <v>112</v>
      </c>
      <c r="C145" s="25">
        <f>SUM(C146:C151)</f>
        <v>602691.71100000001</v>
      </c>
      <c r="D145" s="25">
        <f>SUM(D146:D151)</f>
        <v>567189.75950000004</v>
      </c>
      <c r="E145" s="25">
        <f>SUM(E146:E151)</f>
        <v>567189.75950000004</v>
      </c>
      <c r="F145" s="38">
        <f t="shared" si="11"/>
        <v>0.94109434251037849</v>
      </c>
    </row>
    <row r="146" spans="1:6" s="6" customFormat="1" ht="10.5" customHeight="1" x14ac:dyDescent="0.2">
      <c r="A146" s="62"/>
      <c r="B146" s="11" t="s">
        <v>3</v>
      </c>
      <c r="C146" s="32">
        <f>C154+C163+C260+C295+C303</f>
        <v>62247.35100000001</v>
      </c>
      <c r="D146" s="32">
        <f t="shared" ref="D146:E146" si="12">D154+D163+D260+D295+D303</f>
        <v>56632.713000000003</v>
      </c>
      <c r="E146" s="32">
        <f t="shared" si="12"/>
        <v>56632.713000000003</v>
      </c>
      <c r="F146" s="38">
        <f t="shared" si="11"/>
        <v>0.90980117370777747</v>
      </c>
    </row>
    <row r="147" spans="1:6" s="6" customFormat="1" ht="10.5" customHeight="1" x14ac:dyDescent="0.2">
      <c r="A147" s="62"/>
      <c r="B147" s="11" t="s">
        <v>2</v>
      </c>
      <c r="C147" s="32">
        <f t="shared" ref="C147:E151" si="13">C155+C164+C261+C296+C304</f>
        <v>534279.36</v>
      </c>
      <c r="D147" s="32">
        <f t="shared" si="13"/>
        <v>504497.0465</v>
      </c>
      <c r="E147" s="32">
        <f t="shared" si="13"/>
        <v>504497.0465</v>
      </c>
      <c r="F147" s="38">
        <f t="shared" si="11"/>
        <v>0.94425703905163028</v>
      </c>
    </row>
    <row r="148" spans="1:6" s="6" customFormat="1" ht="10.5" customHeight="1" x14ac:dyDescent="0.2">
      <c r="A148" s="62"/>
      <c r="B148" s="11" t="s">
        <v>1</v>
      </c>
      <c r="C148" s="32">
        <f t="shared" si="13"/>
        <v>6150</v>
      </c>
      <c r="D148" s="32">
        <f t="shared" si="13"/>
        <v>6060</v>
      </c>
      <c r="E148" s="32">
        <f t="shared" si="13"/>
        <v>6060</v>
      </c>
      <c r="F148" s="38">
        <f t="shared" si="11"/>
        <v>0.98536585365853657</v>
      </c>
    </row>
    <row r="149" spans="1:6" s="6" customFormat="1" ht="10.5" customHeight="1" x14ac:dyDescent="0.2">
      <c r="A149" s="62"/>
      <c r="B149" s="11" t="s">
        <v>0</v>
      </c>
      <c r="C149" s="32">
        <f t="shared" si="13"/>
        <v>0</v>
      </c>
      <c r="D149" s="32">
        <f t="shared" si="13"/>
        <v>0</v>
      </c>
      <c r="E149" s="32">
        <f t="shared" si="13"/>
        <v>0</v>
      </c>
      <c r="F149" s="38" t="e">
        <f t="shared" si="11"/>
        <v>#DIV/0!</v>
      </c>
    </row>
    <row r="150" spans="1:6" s="6" customFormat="1" ht="10.5" customHeight="1" x14ac:dyDescent="0.2">
      <c r="A150" s="62"/>
      <c r="B150" s="11" t="s">
        <v>111</v>
      </c>
      <c r="C150" s="32">
        <f t="shared" si="13"/>
        <v>0</v>
      </c>
      <c r="D150" s="32">
        <f t="shared" si="13"/>
        <v>0</v>
      </c>
      <c r="E150" s="32">
        <f t="shared" si="13"/>
        <v>0</v>
      </c>
      <c r="F150" s="38" t="e">
        <f t="shared" si="11"/>
        <v>#DIV/0!</v>
      </c>
    </row>
    <row r="151" spans="1:6" s="6" customFormat="1" ht="10.5" customHeight="1" x14ac:dyDescent="0.2">
      <c r="A151" s="62"/>
      <c r="B151" s="11" t="s">
        <v>104</v>
      </c>
      <c r="C151" s="32">
        <f t="shared" si="13"/>
        <v>15</v>
      </c>
      <c r="D151" s="32">
        <f t="shared" si="13"/>
        <v>0</v>
      </c>
      <c r="E151" s="32">
        <f t="shared" si="13"/>
        <v>0</v>
      </c>
      <c r="F151" s="38">
        <f t="shared" si="11"/>
        <v>0</v>
      </c>
    </row>
    <row r="152" spans="1:6" s="2" customFormat="1" ht="10.5" customHeight="1" x14ac:dyDescent="0.2">
      <c r="A152" s="53" t="s">
        <v>74</v>
      </c>
      <c r="B152" s="14" t="s">
        <v>181</v>
      </c>
      <c r="C152" s="5"/>
      <c r="D152" s="5"/>
      <c r="E152" s="5"/>
      <c r="F152" s="38" t="e">
        <f t="shared" si="11"/>
        <v>#DIV/0!</v>
      </c>
    </row>
    <row r="153" spans="1:6" s="2" customFormat="1" ht="10.5" customHeight="1" x14ac:dyDescent="0.2">
      <c r="A153" s="54"/>
      <c r="B153" s="11" t="s">
        <v>4</v>
      </c>
      <c r="C153" s="4">
        <f>SUM(C154:C159)</f>
        <v>16134.3</v>
      </c>
      <c r="D153" s="4">
        <f>SUM(D154:D159)</f>
        <v>14491.725</v>
      </c>
      <c r="E153" s="4">
        <f>SUM(E154:E159)</f>
        <v>14491.725</v>
      </c>
      <c r="F153" s="38">
        <f t="shared" si="11"/>
        <v>0.89819359997024983</v>
      </c>
    </row>
    <row r="154" spans="1:6" s="2" customFormat="1" ht="10.5" customHeight="1" x14ac:dyDescent="0.2">
      <c r="A154" s="54"/>
      <c r="B154" s="11" t="s">
        <v>3</v>
      </c>
      <c r="C154" s="5">
        <v>10634.3</v>
      </c>
      <c r="D154" s="5">
        <v>10192.200000000001</v>
      </c>
      <c r="E154" s="5">
        <v>10192.200000000001</v>
      </c>
      <c r="F154" s="38">
        <f t="shared" si="11"/>
        <v>0.95842697685790335</v>
      </c>
    </row>
    <row r="155" spans="1:6" s="2" customFormat="1" ht="10.5" customHeight="1" x14ac:dyDescent="0.2">
      <c r="A155" s="54"/>
      <c r="B155" s="11" t="s">
        <v>2</v>
      </c>
      <c r="C155" s="5">
        <v>5500</v>
      </c>
      <c r="D155" s="5">
        <v>4299.5249999999996</v>
      </c>
      <c r="E155" s="5">
        <v>4299.5249999999996</v>
      </c>
      <c r="F155" s="38">
        <f t="shared" si="11"/>
        <v>0.78173181818181814</v>
      </c>
    </row>
    <row r="156" spans="1:6" s="2" customFormat="1" ht="10.5" customHeight="1" x14ac:dyDescent="0.2">
      <c r="A156" s="54"/>
      <c r="B156" s="11" t="s">
        <v>1</v>
      </c>
      <c r="C156" s="5">
        <v>0</v>
      </c>
      <c r="D156" s="5">
        <v>0</v>
      </c>
      <c r="E156" s="5">
        <v>0</v>
      </c>
      <c r="F156" s="38" t="e">
        <f t="shared" si="11"/>
        <v>#DIV/0!</v>
      </c>
    </row>
    <row r="157" spans="1:6" s="2" customFormat="1" ht="10.5" customHeight="1" x14ac:dyDescent="0.2">
      <c r="A157" s="54"/>
      <c r="B157" s="11" t="s">
        <v>0</v>
      </c>
      <c r="C157" s="5">
        <v>0</v>
      </c>
      <c r="D157" s="5">
        <v>0</v>
      </c>
      <c r="E157" s="5">
        <v>0</v>
      </c>
      <c r="F157" s="38" t="e">
        <f t="shared" si="11"/>
        <v>#DIV/0!</v>
      </c>
    </row>
    <row r="158" spans="1:6" s="2" customFormat="1" ht="10.5" customHeight="1" x14ac:dyDescent="0.2">
      <c r="A158" s="54"/>
      <c r="B158" s="11" t="s">
        <v>111</v>
      </c>
      <c r="C158" s="5">
        <v>0</v>
      </c>
      <c r="D158" s="5">
        <v>0</v>
      </c>
      <c r="E158" s="5">
        <v>0</v>
      </c>
      <c r="F158" s="38" t="e">
        <f t="shared" si="11"/>
        <v>#DIV/0!</v>
      </c>
    </row>
    <row r="159" spans="1:6" s="2" customFormat="1" ht="10.5" customHeight="1" x14ac:dyDescent="0.2">
      <c r="A159" s="54"/>
      <c r="B159" s="11" t="s">
        <v>104</v>
      </c>
      <c r="C159" s="5">
        <v>0</v>
      </c>
      <c r="D159" s="5">
        <v>0</v>
      </c>
      <c r="E159" s="5">
        <v>0</v>
      </c>
      <c r="F159" s="38" t="e">
        <f t="shared" si="11"/>
        <v>#DIV/0!</v>
      </c>
    </row>
    <row r="160" spans="1:6" s="2" customFormat="1" ht="11.25" customHeight="1" x14ac:dyDescent="0.2">
      <c r="A160" s="55"/>
      <c r="B160" s="11" t="s">
        <v>114</v>
      </c>
      <c r="C160" s="5">
        <f>C154+C155</f>
        <v>16134.3</v>
      </c>
      <c r="D160" s="5">
        <f>D154+D155</f>
        <v>14491.725</v>
      </c>
      <c r="E160" s="5">
        <f>E154+E155</f>
        <v>14491.725</v>
      </c>
      <c r="F160" s="38">
        <f t="shared" si="11"/>
        <v>0.89819359997024983</v>
      </c>
    </row>
    <row r="161" spans="1:6" s="2" customFormat="1" ht="12" customHeight="1" x14ac:dyDescent="0.2">
      <c r="A161" s="51" t="s">
        <v>73</v>
      </c>
      <c r="B161" s="12" t="s">
        <v>180</v>
      </c>
      <c r="C161" s="27"/>
      <c r="D161" s="27"/>
      <c r="E161" s="27"/>
      <c r="F161" s="38" t="e">
        <f t="shared" si="11"/>
        <v>#DIV/0!</v>
      </c>
    </row>
    <row r="162" spans="1:6" s="2" customFormat="1" ht="10.5" customHeight="1" x14ac:dyDescent="0.2">
      <c r="A162" s="51"/>
      <c r="B162" s="11" t="s">
        <v>4</v>
      </c>
      <c r="C162" s="4">
        <f>SUM(C163:C168)</f>
        <v>510335.71499999997</v>
      </c>
      <c r="D162" s="4">
        <f>SUM(D163:D168)</f>
        <v>494891.51149999996</v>
      </c>
      <c r="E162" s="4">
        <f>SUM(E163:E168)</f>
        <v>494891.51149999996</v>
      </c>
      <c r="F162" s="38">
        <f t="shared" si="11"/>
        <v>0.96973716899276785</v>
      </c>
    </row>
    <row r="163" spans="1:6" s="2" customFormat="1" ht="10.5" customHeight="1" x14ac:dyDescent="0.2">
      <c r="A163" s="51"/>
      <c r="B163" s="11" t="s">
        <v>3</v>
      </c>
      <c r="C163" s="4">
        <f t="shared" ref="C163:E168" si="14">C171+C180+C189+C198+C207+C216+C225+C234+C243+C252</f>
        <v>24186.800000000003</v>
      </c>
      <c r="D163" s="4">
        <f t="shared" si="14"/>
        <v>23116.652999999998</v>
      </c>
      <c r="E163" s="4">
        <f t="shared" si="14"/>
        <v>23116.652999999998</v>
      </c>
      <c r="F163" s="38">
        <f t="shared" si="11"/>
        <v>0.95575491590454276</v>
      </c>
    </row>
    <row r="164" spans="1:6" s="2" customFormat="1" ht="10.5" customHeight="1" x14ac:dyDescent="0.2">
      <c r="A164" s="51"/>
      <c r="B164" s="11" t="s">
        <v>2</v>
      </c>
      <c r="C164" s="4">
        <f t="shared" si="14"/>
        <v>480148.91499999998</v>
      </c>
      <c r="D164" s="4">
        <f t="shared" si="14"/>
        <v>465774.85849999997</v>
      </c>
      <c r="E164" s="4">
        <f t="shared" si="14"/>
        <v>465774.85849999997</v>
      </c>
      <c r="F164" s="38">
        <f t="shared" si="11"/>
        <v>0.97006333649634513</v>
      </c>
    </row>
    <row r="165" spans="1:6" s="2" customFormat="1" ht="10.5" customHeight="1" x14ac:dyDescent="0.2">
      <c r="A165" s="51"/>
      <c r="B165" s="11" t="s">
        <v>1</v>
      </c>
      <c r="C165" s="4">
        <f t="shared" si="14"/>
        <v>6000</v>
      </c>
      <c r="D165" s="4">
        <f t="shared" si="14"/>
        <v>6000</v>
      </c>
      <c r="E165" s="4">
        <f t="shared" si="14"/>
        <v>6000</v>
      </c>
      <c r="F165" s="38">
        <f t="shared" si="11"/>
        <v>1</v>
      </c>
    </row>
    <row r="166" spans="1:6" s="2" customFormat="1" ht="10.5" customHeight="1" x14ac:dyDescent="0.2">
      <c r="A166" s="51"/>
      <c r="B166" s="11" t="s">
        <v>0</v>
      </c>
      <c r="C166" s="4">
        <f t="shared" si="14"/>
        <v>0</v>
      </c>
      <c r="D166" s="4">
        <f t="shared" si="14"/>
        <v>0</v>
      </c>
      <c r="E166" s="4">
        <f t="shared" si="14"/>
        <v>0</v>
      </c>
      <c r="F166" s="38" t="e">
        <f t="shared" si="11"/>
        <v>#DIV/0!</v>
      </c>
    </row>
    <row r="167" spans="1:6" s="2" customFormat="1" ht="10.5" customHeight="1" x14ac:dyDescent="0.2">
      <c r="A167" s="51"/>
      <c r="B167" s="11" t="s">
        <v>111</v>
      </c>
      <c r="C167" s="4">
        <f t="shared" si="14"/>
        <v>0</v>
      </c>
      <c r="D167" s="4">
        <f t="shared" si="14"/>
        <v>0</v>
      </c>
      <c r="E167" s="4">
        <f t="shared" si="14"/>
        <v>0</v>
      </c>
      <c r="F167" s="38" t="e">
        <f t="shared" si="11"/>
        <v>#DIV/0!</v>
      </c>
    </row>
    <row r="168" spans="1:6" s="2" customFormat="1" ht="10.5" customHeight="1" x14ac:dyDescent="0.2">
      <c r="A168" s="51"/>
      <c r="B168" s="11" t="s">
        <v>104</v>
      </c>
      <c r="C168" s="4">
        <f t="shared" si="14"/>
        <v>0</v>
      </c>
      <c r="D168" s="4">
        <f t="shared" si="14"/>
        <v>0</v>
      </c>
      <c r="E168" s="4">
        <f t="shared" si="14"/>
        <v>0</v>
      </c>
      <c r="F168" s="38" t="e">
        <f t="shared" si="11"/>
        <v>#DIV/0!</v>
      </c>
    </row>
    <row r="169" spans="1:6" s="2" customFormat="1" ht="30.75" customHeight="1" x14ac:dyDescent="0.2">
      <c r="A169" s="51" t="s">
        <v>72</v>
      </c>
      <c r="B169" s="14" t="s">
        <v>124</v>
      </c>
      <c r="C169" s="4"/>
      <c r="D169" s="4"/>
      <c r="E169" s="4"/>
      <c r="F169" s="38" t="e">
        <f t="shared" si="11"/>
        <v>#DIV/0!</v>
      </c>
    </row>
    <row r="170" spans="1:6" s="2" customFormat="1" ht="10.5" customHeight="1" x14ac:dyDescent="0.2">
      <c r="A170" s="51"/>
      <c r="B170" s="11" t="s">
        <v>4</v>
      </c>
      <c r="C170" s="4">
        <f>SUM(C171:C176)</f>
        <v>95265.748500000002</v>
      </c>
      <c r="D170" s="4">
        <f>SUM(D171:D176)</f>
        <v>90815.043999999994</v>
      </c>
      <c r="E170" s="4">
        <f>SUM(E171:E176)</f>
        <v>90815.043999999994</v>
      </c>
      <c r="F170" s="38">
        <f t="shared" si="11"/>
        <v>0.95328116799502172</v>
      </c>
    </row>
    <row r="171" spans="1:6" s="2" customFormat="1" ht="10.5" customHeight="1" x14ac:dyDescent="0.2">
      <c r="A171" s="51"/>
      <c r="B171" s="11" t="s">
        <v>3</v>
      </c>
      <c r="C171" s="5">
        <v>10045.6</v>
      </c>
      <c r="D171" s="5">
        <v>8975.4529999999995</v>
      </c>
      <c r="E171" s="5">
        <v>8975.4529999999995</v>
      </c>
      <c r="F171" s="38">
        <f t="shared" si="11"/>
        <v>0.89347107191208086</v>
      </c>
    </row>
    <row r="172" spans="1:6" s="2" customFormat="1" ht="10.5" customHeight="1" x14ac:dyDescent="0.2">
      <c r="A172" s="51"/>
      <c r="B172" s="11" t="s">
        <v>2</v>
      </c>
      <c r="C172" s="5">
        <f>85978.521-758.3725</f>
        <v>85220.148499999996</v>
      </c>
      <c r="D172" s="5">
        <v>81839.591</v>
      </c>
      <c r="E172" s="5">
        <v>81839.591</v>
      </c>
      <c r="F172" s="38">
        <f t="shared" si="11"/>
        <v>0.96033147607106084</v>
      </c>
    </row>
    <row r="173" spans="1:6" s="2" customFormat="1" ht="10.5" customHeight="1" x14ac:dyDescent="0.2">
      <c r="A173" s="51"/>
      <c r="B173" s="11" t="s">
        <v>1</v>
      </c>
      <c r="C173" s="5">
        <v>0</v>
      </c>
      <c r="D173" s="5">
        <v>0</v>
      </c>
      <c r="E173" s="5">
        <v>0</v>
      </c>
      <c r="F173" s="38" t="e">
        <f t="shared" si="11"/>
        <v>#DIV/0!</v>
      </c>
    </row>
    <row r="174" spans="1:6" s="2" customFormat="1" ht="10.5" customHeight="1" x14ac:dyDescent="0.2">
      <c r="A174" s="51"/>
      <c r="B174" s="11" t="s">
        <v>0</v>
      </c>
      <c r="C174" s="5">
        <v>0</v>
      </c>
      <c r="D174" s="5">
        <v>0</v>
      </c>
      <c r="E174" s="5">
        <v>0</v>
      </c>
      <c r="F174" s="38" t="e">
        <f t="shared" si="11"/>
        <v>#DIV/0!</v>
      </c>
    </row>
    <row r="175" spans="1:6" s="2" customFormat="1" ht="10.5" customHeight="1" x14ac:dyDescent="0.2">
      <c r="A175" s="51"/>
      <c r="B175" s="11" t="s">
        <v>111</v>
      </c>
      <c r="C175" s="5">
        <v>0</v>
      </c>
      <c r="D175" s="5">
        <v>0</v>
      </c>
      <c r="E175" s="5">
        <v>0</v>
      </c>
      <c r="F175" s="38" t="e">
        <f t="shared" si="11"/>
        <v>#DIV/0!</v>
      </c>
    </row>
    <row r="176" spans="1:6" s="2" customFormat="1" ht="10.5" customHeight="1" x14ac:dyDescent="0.2">
      <c r="A176" s="51"/>
      <c r="B176" s="11" t="s">
        <v>104</v>
      </c>
      <c r="C176" s="5">
        <v>0</v>
      </c>
      <c r="D176" s="5">
        <v>0</v>
      </c>
      <c r="E176" s="5">
        <v>0</v>
      </c>
      <c r="F176" s="38" t="e">
        <f t="shared" si="11"/>
        <v>#DIV/0!</v>
      </c>
    </row>
    <row r="177" spans="1:6" s="2" customFormat="1" ht="10.5" customHeight="1" x14ac:dyDescent="0.2">
      <c r="A177" s="51"/>
      <c r="B177" s="11" t="s">
        <v>114</v>
      </c>
      <c r="C177" s="5">
        <f>C171+C172</f>
        <v>95265.748500000002</v>
      </c>
      <c r="D177" s="5">
        <f>D171+D172</f>
        <v>90815.043999999994</v>
      </c>
      <c r="E177" s="5">
        <f>E171+E172</f>
        <v>90815.043999999994</v>
      </c>
      <c r="F177" s="38">
        <f t="shared" si="11"/>
        <v>0.95328116799502172</v>
      </c>
    </row>
    <row r="178" spans="1:6" s="2" customFormat="1" ht="29.25" customHeight="1" x14ac:dyDescent="0.2">
      <c r="A178" s="53" t="s">
        <v>71</v>
      </c>
      <c r="B178" s="14" t="s">
        <v>187</v>
      </c>
      <c r="C178" s="4"/>
      <c r="D178" s="4"/>
      <c r="E178" s="4"/>
      <c r="F178" s="38" t="e">
        <f t="shared" si="11"/>
        <v>#DIV/0!</v>
      </c>
    </row>
    <row r="179" spans="1:6" s="2" customFormat="1" ht="10.5" customHeight="1" x14ac:dyDescent="0.2">
      <c r="A179" s="54"/>
      <c r="B179" s="11" t="s">
        <v>4</v>
      </c>
      <c r="C179" s="4">
        <f>SUM(C180:C185)</f>
        <v>51000</v>
      </c>
      <c r="D179" s="4">
        <f>SUM(D180:D185)</f>
        <v>51000</v>
      </c>
      <c r="E179" s="4">
        <f>SUM(E180:E185)</f>
        <v>51000</v>
      </c>
      <c r="F179" s="38">
        <f t="shared" si="11"/>
        <v>1</v>
      </c>
    </row>
    <row r="180" spans="1:6" s="2" customFormat="1" ht="10.5" customHeight="1" x14ac:dyDescent="0.2">
      <c r="A180" s="54"/>
      <c r="B180" s="11" t="s">
        <v>3</v>
      </c>
      <c r="C180" s="5">
        <v>0</v>
      </c>
      <c r="D180" s="5">
        <v>0</v>
      </c>
      <c r="E180" s="5">
        <v>0</v>
      </c>
      <c r="F180" s="38" t="e">
        <f t="shared" si="11"/>
        <v>#DIV/0!</v>
      </c>
    </row>
    <row r="181" spans="1:6" s="2" customFormat="1" ht="10.5" customHeight="1" x14ac:dyDescent="0.2">
      <c r="A181" s="54"/>
      <c r="B181" s="11" t="s">
        <v>2</v>
      </c>
      <c r="C181" s="5">
        <v>45000</v>
      </c>
      <c r="D181" s="5">
        <v>45000</v>
      </c>
      <c r="E181" s="5">
        <v>45000</v>
      </c>
      <c r="F181" s="38">
        <f t="shared" si="11"/>
        <v>1</v>
      </c>
    </row>
    <row r="182" spans="1:6" s="2" customFormat="1" ht="10.5" customHeight="1" x14ac:dyDescent="0.2">
      <c r="A182" s="54"/>
      <c r="B182" s="11" t="s">
        <v>1</v>
      </c>
      <c r="C182" s="5">
        <v>6000</v>
      </c>
      <c r="D182" s="5">
        <v>6000</v>
      </c>
      <c r="E182" s="5">
        <v>6000</v>
      </c>
      <c r="F182" s="38">
        <f t="shared" si="11"/>
        <v>1</v>
      </c>
    </row>
    <row r="183" spans="1:6" s="2" customFormat="1" ht="10.5" customHeight="1" x14ac:dyDescent="0.2">
      <c r="A183" s="54"/>
      <c r="B183" s="11" t="s">
        <v>0</v>
      </c>
      <c r="C183" s="5">
        <v>0</v>
      </c>
      <c r="D183" s="5">
        <v>0</v>
      </c>
      <c r="E183" s="5">
        <v>0</v>
      </c>
      <c r="F183" s="38" t="e">
        <f t="shared" si="11"/>
        <v>#DIV/0!</v>
      </c>
    </row>
    <row r="184" spans="1:6" s="2" customFormat="1" ht="10.5" customHeight="1" x14ac:dyDescent="0.2">
      <c r="A184" s="54"/>
      <c r="B184" s="11" t="s">
        <v>111</v>
      </c>
      <c r="C184" s="5">
        <v>0</v>
      </c>
      <c r="D184" s="5">
        <v>0</v>
      </c>
      <c r="E184" s="5">
        <v>0</v>
      </c>
      <c r="F184" s="38" t="e">
        <f t="shared" si="11"/>
        <v>#DIV/0!</v>
      </c>
    </row>
    <row r="185" spans="1:6" s="2" customFormat="1" ht="10.5" customHeight="1" x14ac:dyDescent="0.2">
      <c r="A185" s="54"/>
      <c r="B185" s="11" t="s">
        <v>104</v>
      </c>
      <c r="C185" s="5">
        <v>0</v>
      </c>
      <c r="D185" s="5">
        <v>0</v>
      </c>
      <c r="E185" s="5">
        <v>0</v>
      </c>
      <c r="F185" s="38" t="e">
        <f t="shared" si="11"/>
        <v>#DIV/0!</v>
      </c>
    </row>
    <row r="186" spans="1:6" s="2" customFormat="1" ht="48.75" x14ac:dyDescent="0.2">
      <c r="A186" s="55"/>
      <c r="B186" s="11" t="s">
        <v>198</v>
      </c>
      <c r="C186" s="5"/>
      <c r="D186" s="5"/>
      <c r="E186" s="5"/>
      <c r="F186" s="38" t="e">
        <f t="shared" si="11"/>
        <v>#DIV/0!</v>
      </c>
    </row>
    <row r="187" spans="1:6" s="2" customFormat="1" ht="30" customHeight="1" x14ac:dyDescent="0.2">
      <c r="A187" s="51" t="s">
        <v>70</v>
      </c>
      <c r="B187" s="14" t="s">
        <v>125</v>
      </c>
      <c r="C187" s="4"/>
      <c r="D187" s="4"/>
      <c r="E187" s="4"/>
      <c r="F187" s="38" t="e">
        <f t="shared" si="11"/>
        <v>#DIV/0!</v>
      </c>
    </row>
    <row r="188" spans="1:6" s="2" customFormat="1" ht="9" customHeight="1" x14ac:dyDescent="0.2">
      <c r="A188" s="51"/>
      <c r="B188" s="11" t="s">
        <v>4</v>
      </c>
      <c r="C188" s="4">
        <f>SUM(C189:C194)</f>
        <v>162490.5</v>
      </c>
      <c r="D188" s="4">
        <f>SUM(D189:D194)</f>
        <v>162490.5</v>
      </c>
      <c r="E188" s="4">
        <f>SUM(E189:E194)</f>
        <v>162490.5</v>
      </c>
      <c r="F188" s="38">
        <f t="shared" si="11"/>
        <v>1</v>
      </c>
    </row>
    <row r="189" spans="1:6" s="2" customFormat="1" ht="9" customHeight="1" x14ac:dyDescent="0.2">
      <c r="A189" s="51"/>
      <c r="B189" s="11" t="s">
        <v>3</v>
      </c>
      <c r="C189" s="5">
        <v>14141.2</v>
      </c>
      <c r="D189" s="5">
        <v>14141.2</v>
      </c>
      <c r="E189" s="5">
        <v>14141.2</v>
      </c>
      <c r="F189" s="38">
        <f t="shared" si="11"/>
        <v>1</v>
      </c>
    </row>
    <row r="190" spans="1:6" s="2" customFormat="1" ht="9" customHeight="1" x14ac:dyDescent="0.2">
      <c r="A190" s="51"/>
      <c r="B190" s="11" t="s">
        <v>2</v>
      </c>
      <c r="C190" s="5">
        <f>157617.884-10026.9565+758.3725</f>
        <v>148349.29999999999</v>
      </c>
      <c r="D190" s="5">
        <v>148349.29999999999</v>
      </c>
      <c r="E190" s="5">
        <v>148349.29999999999</v>
      </c>
      <c r="F190" s="38">
        <f t="shared" si="11"/>
        <v>1</v>
      </c>
    </row>
    <row r="191" spans="1:6" s="2" customFormat="1" ht="9" customHeight="1" x14ac:dyDescent="0.2">
      <c r="A191" s="51"/>
      <c r="B191" s="11" t="s">
        <v>1</v>
      </c>
      <c r="C191" s="5">
        <v>0</v>
      </c>
      <c r="D191" s="5">
        <v>0</v>
      </c>
      <c r="E191" s="5">
        <v>0</v>
      </c>
      <c r="F191" s="38" t="e">
        <f t="shared" si="11"/>
        <v>#DIV/0!</v>
      </c>
    </row>
    <row r="192" spans="1:6" s="2" customFormat="1" ht="9" customHeight="1" x14ac:dyDescent="0.2">
      <c r="A192" s="51"/>
      <c r="B192" s="11" t="s">
        <v>0</v>
      </c>
      <c r="C192" s="5">
        <v>0</v>
      </c>
      <c r="D192" s="5">
        <v>0</v>
      </c>
      <c r="E192" s="5">
        <v>0</v>
      </c>
      <c r="F192" s="38" t="e">
        <f t="shared" si="11"/>
        <v>#DIV/0!</v>
      </c>
    </row>
    <row r="193" spans="1:6" s="2" customFormat="1" ht="9" customHeight="1" x14ac:dyDescent="0.2">
      <c r="A193" s="51"/>
      <c r="B193" s="11" t="s">
        <v>111</v>
      </c>
      <c r="C193" s="5">
        <v>0</v>
      </c>
      <c r="D193" s="5">
        <v>0</v>
      </c>
      <c r="E193" s="5">
        <v>0</v>
      </c>
      <c r="F193" s="38" t="e">
        <f t="shared" si="11"/>
        <v>#DIV/0!</v>
      </c>
    </row>
    <row r="194" spans="1:6" s="2" customFormat="1" ht="9" customHeight="1" x14ac:dyDescent="0.2">
      <c r="A194" s="51"/>
      <c r="B194" s="11" t="s">
        <v>104</v>
      </c>
      <c r="C194" s="5">
        <v>0</v>
      </c>
      <c r="D194" s="5">
        <v>0</v>
      </c>
      <c r="E194" s="5">
        <v>0</v>
      </c>
      <c r="F194" s="38" t="e">
        <f t="shared" si="11"/>
        <v>#DIV/0!</v>
      </c>
    </row>
    <row r="195" spans="1:6" s="2" customFormat="1" ht="9" customHeight="1" x14ac:dyDescent="0.2">
      <c r="A195" s="51"/>
      <c r="B195" s="11" t="s">
        <v>114</v>
      </c>
      <c r="C195" s="5">
        <f>C189+C190</f>
        <v>162490.5</v>
      </c>
      <c r="D195" s="5">
        <f>D189+D190</f>
        <v>162490.5</v>
      </c>
      <c r="E195" s="5">
        <f>E189+E190</f>
        <v>162490.5</v>
      </c>
      <c r="F195" s="38">
        <f t="shared" si="11"/>
        <v>1</v>
      </c>
    </row>
    <row r="196" spans="1:6" s="2" customFormat="1" ht="30" customHeight="1" x14ac:dyDescent="0.2">
      <c r="A196" s="51" t="s">
        <v>69</v>
      </c>
      <c r="B196" s="14" t="s">
        <v>126</v>
      </c>
      <c r="C196" s="4"/>
      <c r="D196" s="4"/>
      <c r="E196" s="4"/>
      <c r="F196" s="38" t="e">
        <f t="shared" si="11"/>
        <v>#DIV/0!</v>
      </c>
    </row>
    <row r="197" spans="1:6" s="2" customFormat="1" ht="10.5" customHeight="1" x14ac:dyDescent="0.2">
      <c r="A197" s="51"/>
      <c r="B197" s="11" t="s">
        <v>4</v>
      </c>
      <c r="C197" s="4">
        <f>SUM(C198:C203)</f>
        <v>55238.280500000001</v>
      </c>
      <c r="D197" s="4">
        <f>SUM(D198:D203)</f>
        <v>49418.898500000003</v>
      </c>
      <c r="E197" s="4">
        <f>SUM(E198:E203)</f>
        <v>49418.898500000003</v>
      </c>
      <c r="F197" s="38">
        <f t="shared" si="11"/>
        <v>0.89464947229847247</v>
      </c>
    </row>
    <row r="198" spans="1:6" s="2" customFormat="1" ht="10.5" customHeight="1" x14ac:dyDescent="0.2">
      <c r="A198" s="51"/>
      <c r="B198" s="11" t="s">
        <v>3</v>
      </c>
      <c r="C198" s="5">
        <v>0</v>
      </c>
      <c r="D198" s="5">
        <v>0</v>
      </c>
      <c r="E198" s="5">
        <v>0</v>
      </c>
      <c r="F198" s="38" t="e">
        <f t="shared" si="11"/>
        <v>#DIV/0!</v>
      </c>
    </row>
    <row r="199" spans="1:6" s="2" customFormat="1" ht="10.5" customHeight="1" x14ac:dyDescent="0.2">
      <c r="A199" s="51"/>
      <c r="B199" s="11" t="s">
        <v>2</v>
      </c>
      <c r="C199" s="5">
        <v>55238.280500000001</v>
      </c>
      <c r="D199" s="5">
        <f>50285.2885-266.39-600</f>
        <v>49418.898500000003</v>
      </c>
      <c r="E199" s="5">
        <f>50285.2885-266.39-600</f>
        <v>49418.898500000003</v>
      </c>
      <c r="F199" s="38">
        <f t="shared" si="11"/>
        <v>0.89464947229847247</v>
      </c>
    </row>
    <row r="200" spans="1:6" s="2" customFormat="1" ht="10.5" customHeight="1" x14ac:dyDescent="0.2">
      <c r="A200" s="51"/>
      <c r="B200" s="11" t="s">
        <v>1</v>
      </c>
      <c r="C200" s="5">
        <v>0</v>
      </c>
      <c r="D200" s="5">
        <v>0</v>
      </c>
      <c r="E200" s="5">
        <v>0</v>
      </c>
      <c r="F200" s="38" t="e">
        <f t="shared" si="11"/>
        <v>#DIV/0!</v>
      </c>
    </row>
    <row r="201" spans="1:6" s="2" customFormat="1" ht="10.5" customHeight="1" x14ac:dyDescent="0.2">
      <c r="A201" s="51"/>
      <c r="B201" s="11" t="s">
        <v>0</v>
      </c>
      <c r="C201" s="5">
        <v>0</v>
      </c>
      <c r="D201" s="5">
        <v>0</v>
      </c>
      <c r="E201" s="5">
        <v>0</v>
      </c>
      <c r="F201" s="38" t="e">
        <f t="shared" si="11"/>
        <v>#DIV/0!</v>
      </c>
    </row>
    <row r="202" spans="1:6" s="2" customFormat="1" ht="10.5" customHeight="1" x14ac:dyDescent="0.2">
      <c r="A202" s="51"/>
      <c r="B202" s="11" t="s">
        <v>111</v>
      </c>
      <c r="C202" s="5">
        <v>0</v>
      </c>
      <c r="D202" s="5">
        <v>0</v>
      </c>
      <c r="E202" s="5">
        <v>0</v>
      </c>
      <c r="F202" s="38" t="e">
        <f t="shared" si="11"/>
        <v>#DIV/0!</v>
      </c>
    </row>
    <row r="203" spans="1:6" s="2" customFormat="1" ht="10.5" customHeight="1" x14ac:dyDescent="0.2">
      <c r="A203" s="51"/>
      <c r="B203" s="11" t="s">
        <v>104</v>
      </c>
      <c r="C203" s="5">
        <v>0</v>
      </c>
      <c r="D203" s="5">
        <v>0</v>
      </c>
      <c r="E203" s="5">
        <v>0</v>
      </c>
      <c r="F203" s="38" t="e">
        <f t="shared" si="11"/>
        <v>#DIV/0!</v>
      </c>
    </row>
    <row r="204" spans="1:6" s="2" customFormat="1" ht="10.5" customHeight="1" x14ac:dyDescent="0.2">
      <c r="A204" s="51"/>
      <c r="B204" s="11" t="s">
        <v>113</v>
      </c>
      <c r="C204" s="5">
        <f>C199</f>
        <v>55238.280500000001</v>
      </c>
      <c r="D204" s="5">
        <f>D199</f>
        <v>49418.898500000003</v>
      </c>
      <c r="E204" s="5">
        <f>E199</f>
        <v>49418.898500000003</v>
      </c>
      <c r="F204" s="38">
        <f t="shared" si="11"/>
        <v>0.89464947229847247</v>
      </c>
    </row>
    <row r="205" spans="1:6" s="2" customFormat="1" ht="31.5" customHeight="1" x14ac:dyDescent="0.2">
      <c r="A205" s="51" t="s">
        <v>68</v>
      </c>
      <c r="B205" s="14" t="s">
        <v>127</v>
      </c>
      <c r="C205" s="4"/>
      <c r="D205" s="4"/>
      <c r="E205" s="4"/>
      <c r="F205" s="38" t="e">
        <f t="shared" si="11"/>
        <v>#DIV/0!</v>
      </c>
    </row>
    <row r="206" spans="1:6" s="2" customFormat="1" ht="9.75" customHeight="1" x14ac:dyDescent="0.2">
      <c r="A206" s="51"/>
      <c r="B206" s="11" t="s">
        <v>4</v>
      </c>
      <c r="C206" s="4">
        <f>SUM(C207:C212)</f>
        <v>85809.186000000002</v>
      </c>
      <c r="D206" s="4">
        <f>SUM(D207:D212)</f>
        <v>81255.468999999997</v>
      </c>
      <c r="E206" s="4">
        <f>SUM(E207:E212)</f>
        <v>81255.468999999997</v>
      </c>
      <c r="F206" s="38">
        <f t="shared" ref="F206:F269" si="15">E206/C206</f>
        <v>0.94693205690122728</v>
      </c>
    </row>
    <row r="207" spans="1:6" s="2" customFormat="1" ht="9.75" customHeight="1" x14ac:dyDescent="0.2">
      <c r="A207" s="51"/>
      <c r="B207" s="11" t="s">
        <v>3</v>
      </c>
      <c r="C207" s="5">
        <v>0</v>
      </c>
      <c r="D207" s="5">
        <v>0</v>
      </c>
      <c r="E207" s="5">
        <v>0</v>
      </c>
      <c r="F207" s="38" t="e">
        <f t="shared" si="15"/>
        <v>#DIV/0!</v>
      </c>
    </row>
    <row r="208" spans="1:6" s="2" customFormat="1" ht="9.75" customHeight="1" x14ac:dyDescent="0.2">
      <c r="A208" s="51"/>
      <c r="B208" s="11" t="s">
        <v>2</v>
      </c>
      <c r="C208" s="5">
        <v>85809.186000000002</v>
      </c>
      <c r="D208" s="5">
        <v>81255.468999999997</v>
      </c>
      <c r="E208" s="5">
        <v>81255.468999999997</v>
      </c>
      <c r="F208" s="38">
        <f t="shared" si="15"/>
        <v>0.94693205690122728</v>
      </c>
    </row>
    <row r="209" spans="1:6" s="2" customFormat="1" ht="9.75" customHeight="1" x14ac:dyDescent="0.2">
      <c r="A209" s="51"/>
      <c r="B209" s="11" t="s">
        <v>1</v>
      </c>
      <c r="C209" s="5">
        <v>0</v>
      </c>
      <c r="D209" s="5">
        <v>0</v>
      </c>
      <c r="E209" s="5">
        <v>0</v>
      </c>
      <c r="F209" s="38" t="e">
        <f t="shared" si="15"/>
        <v>#DIV/0!</v>
      </c>
    </row>
    <row r="210" spans="1:6" s="2" customFormat="1" ht="9.75" customHeight="1" x14ac:dyDescent="0.2">
      <c r="A210" s="51"/>
      <c r="B210" s="11" t="s">
        <v>0</v>
      </c>
      <c r="C210" s="5">
        <v>0</v>
      </c>
      <c r="D210" s="5">
        <v>0</v>
      </c>
      <c r="E210" s="5">
        <v>0</v>
      </c>
      <c r="F210" s="38" t="e">
        <f t="shared" si="15"/>
        <v>#DIV/0!</v>
      </c>
    </row>
    <row r="211" spans="1:6" s="2" customFormat="1" ht="9.75" customHeight="1" x14ac:dyDescent="0.2">
      <c r="A211" s="51"/>
      <c r="B211" s="11" t="s">
        <v>111</v>
      </c>
      <c r="C211" s="5">
        <v>0</v>
      </c>
      <c r="D211" s="5">
        <v>0</v>
      </c>
      <c r="E211" s="5">
        <v>0</v>
      </c>
      <c r="F211" s="38" t="e">
        <f t="shared" si="15"/>
        <v>#DIV/0!</v>
      </c>
    </row>
    <row r="212" spans="1:6" s="2" customFormat="1" ht="9.75" customHeight="1" x14ac:dyDescent="0.2">
      <c r="A212" s="51"/>
      <c r="B212" s="11" t="s">
        <v>104</v>
      </c>
      <c r="C212" s="5">
        <v>0</v>
      </c>
      <c r="D212" s="5">
        <v>0</v>
      </c>
      <c r="E212" s="5">
        <v>0</v>
      </c>
      <c r="F212" s="38" t="e">
        <f t="shared" si="15"/>
        <v>#DIV/0!</v>
      </c>
    </row>
    <row r="213" spans="1:6" s="2" customFormat="1" ht="10.5" customHeight="1" x14ac:dyDescent="0.2">
      <c r="A213" s="51"/>
      <c r="B213" s="11" t="s">
        <v>113</v>
      </c>
      <c r="C213" s="5">
        <f>C208</f>
        <v>85809.186000000002</v>
      </c>
      <c r="D213" s="5">
        <f>D208</f>
        <v>81255.468999999997</v>
      </c>
      <c r="E213" s="5">
        <f>E208</f>
        <v>81255.468999999997</v>
      </c>
      <c r="F213" s="38">
        <f t="shared" si="15"/>
        <v>0.94693205690122728</v>
      </c>
    </row>
    <row r="214" spans="1:6" s="2" customFormat="1" ht="44.25" customHeight="1" x14ac:dyDescent="0.2">
      <c r="A214" s="51" t="s">
        <v>67</v>
      </c>
      <c r="B214" s="14" t="s">
        <v>128</v>
      </c>
      <c r="C214" s="4"/>
      <c r="D214" s="4"/>
      <c r="E214" s="4"/>
      <c r="F214" s="38" t="e">
        <f t="shared" si="15"/>
        <v>#DIV/0!</v>
      </c>
    </row>
    <row r="215" spans="1:6" s="2" customFormat="1" ht="10.5" customHeight="1" x14ac:dyDescent="0.2">
      <c r="A215" s="51"/>
      <c r="B215" s="11" t="s">
        <v>4</v>
      </c>
      <c r="C215" s="4">
        <f>SUM(C216:C221)</f>
        <v>3841.5</v>
      </c>
      <c r="D215" s="4">
        <f>SUM(D216:D221)</f>
        <v>3431.1</v>
      </c>
      <c r="E215" s="4">
        <f>SUM(E216:E221)</f>
        <v>3431.1</v>
      </c>
      <c r="F215" s="38">
        <f t="shared" si="15"/>
        <v>0.89316673174541195</v>
      </c>
    </row>
    <row r="216" spans="1:6" s="2" customFormat="1" ht="10.5" customHeight="1" x14ac:dyDescent="0.2">
      <c r="A216" s="51"/>
      <c r="B216" s="11" t="s">
        <v>3</v>
      </c>
      <c r="C216" s="5">
        <v>0</v>
      </c>
      <c r="D216" s="5">
        <v>0</v>
      </c>
      <c r="E216" s="5">
        <v>0</v>
      </c>
      <c r="F216" s="38" t="e">
        <f t="shared" si="15"/>
        <v>#DIV/0!</v>
      </c>
    </row>
    <row r="217" spans="1:6" s="2" customFormat="1" ht="10.5" customHeight="1" x14ac:dyDescent="0.2">
      <c r="A217" s="51"/>
      <c r="B217" s="11" t="s">
        <v>2</v>
      </c>
      <c r="C217" s="5">
        <v>3841.5</v>
      </c>
      <c r="D217" s="5">
        <f>3341.1+90</f>
        <v>3431.1</v>
      </c>
      <c r="E217" s="5">
        <f>3341.1+90</f>
        <v>3431.1</v>
      </c>
      <c r="F217" s="38">
        <f t="shared" si="15"/>
        <v>0.89316673174541195</v>
      </c>
    </row>
    <row r="218" spans="1:6" s="2" customFormat="1" ht="10.5" customHeight="1" x14ac:dyDescent="0.2">
      <c r="A218" s="51"/>
      <c r="B218" s="11" t="s">
        <v>1</v>
      </c>
      <c r="C218" s="5">
        <v>0</v>
      </c>
      <c r="D218" s="5">
        <v>0</v>
      </c>
      <c r="E218" s="5">
        <v>0</v>
      </c>
      <c r="F218" s="38" t="e">
        <f t="shared" si="15"/>
        <v>#DIV/0!</v>
      </c>
    </row>
    <row r="219" spans="1:6" s="2" customFormat="1" ht="10.5" customHeight="1" x14ac:dyDescent="0.2">
      <c r="A219" s="51"/>
      <c r="B219" s="11" t="s">
        <v>0</v>
      </c>
      <c r="C219" s="5">
        <v>0</v>
      </c>
      <c r="D219" s="5">
        <v>0</v>
      </c>
      <c r="E219" s="5">
        <v>0</v>
      </c>
      <c r="F219" s="38" t="e">
        <f t="shared" si="15"/>
        <v>#DIV/0!</v>
      </c>
    </row>
    <row r="220" spans="1:6" s="2" customFormat="1" ht="10.5" customHeight="1" x14ac:dyDescent="0.2">
      <c r="A220" s="51"/>
      <c r="B220" s="11" t="s">
        <v>111</v>
      </c>
      <c r="C220" s="5">
        <v>0</v>
      </c>
      <c r="D220" s="5">
        <v>0</v>
      </c>
      <c r="E220" s="5">
        <v>0</v>
      </c>
      <c r="F220" s="38" t="e">
        <f t="shared" si="15"/>
        <v>#DIV/0!</v>
      </c>
    </row>
    <row r="221" spans="1:6" s="2" customFormat="1" ht="10.5" customHeight="1" x14ac:dyDescent="0.2">
      <c r="A221" s="51"/>
      <c r="B221" s="11" t="s">
        <v>104</v>
      </c>
      <c r="C221" s="5">
        <v>0</v>
      </c>
      <c r="D221" s="5">
        <v>0</v>
      </c>
      <c r="E221" s="5">
        <v>0</v>
      </c>
      <c r="F221" s="38" t="e">
        <f t="shared" si="15"/>
        <v>#DIV/0!</v>
      </c>
    </row>
    <row r="222" spans="1:6" s="2" customFormat="1" ht="10.5" customHeight="1" x14ac:dyDescent="0.2">
      <c r="A222" s="51"/>
      <c r="B222" s="11" t="s">
        <v>113</v>
      </c>
      <c r="C222" s="5">
        <f>C217</f>
        <v>3841.5</v>
      </c>
      <c r="D222" s="5">
        <f>D217</f>
        <v>3431.1</v>
      </c>
      <c r="E222" s="5">
        <f>E217</f>
        <v>3431.1</v>
      </c>
      <c r="F222" s="38">
        <f t="shared" si="15"/>
        <v>0.89316673174541195</v>
      </c>
    </row>
    <row r="223" spans="1:6" s="2" customFormat="1" ht="19.5" customHeight="1" x14ac:dyDescent="0.2">
      <c r="A223" s="51" t="s">
        <v>66</v>
      </c>
      <c r="B223" s="14" t="s">
        <v>196</v>
      </c>
      <c r="C223" s="4"/>
      <c r="D223" s="4"/>
      <c r="E223" s="4"/>
      <c r="F223" s="38" t="e">
        <f t="shared" si="15"/>
        <v>#DIV/0!</v>
      </c>
    </row>
    <row r="224" spans="1:6" s="2" customFormat="1" ht="10.5" customHeight="1" x14ac:dyDescent="0.2">
      <c r="A224" s="51"/>
      <c r="B224" s="11" t="s">
        <v>4</v>
      </c>
      <c r="C224" s="4">
        <f>SUM(C225:C230)</f>
        <v>15000</v>
      </c>
      <c r="D224" s="4">
        <f>SUM(D225:D230)</f>
        <v>15000</v>
      </c>
      <c r="E224" s="4">
        <f>SUM(E225:E230)</f>
        <v>15000</v>
      </c>
      <c r="F224" s="38">
        <f t="shared" si="15"/>
        <v>1</v>
      </c>
    </row>
    <row r="225" spans="1:6" s="2" customFormat="1" ht="10.5" customHeight="1" x14ac:dyDescent="0.2">
      <c r="A225" s="51"/>
      <c r="B225" s="11" t="s">
        <v>3</v>
      </c>
      <c r="C225" s="5">
        <v>0</v>
      </c>
      <c r="D225" s="5">
        <v>0</v>
      </c>
      <c r="E225" s="5">
        <v>0</v>
      </c>
      <c r="F225" s="38" t="e">
        <f t="shared" si="15"/>
        <v>#DIV/0!</v>
      </c>
    </row>
    <row r="226" spans="1:6" s="2" customFormat="1" ht="10.5" customHeight="1" x14ac:dyDescent="0.2">
      <c r="A226" s="51"/>
      <c r="B226" s="11" t="s">
        <v>2</v>
      </c>
      <c r="C226" s="5">
        <v>15000</v>
      </c>
      <c r="D226" s="5">
        <v>15000</v>
      </c>
      <c r="E226" s="5">
        <v>15000</v>
      </c>
      <c r="F226" s="38">
        <f t="shared" si="15"/>
        <v>1</v>
      </c>
    </row>
    <row r="227" spans="1:6" s="2" customFormat="1" ht="10.5" customHeight="1" x14ac:dyDescent="0.2">
      <c r="A227" s="51"/>
      <c r="B227" s="11" t="s">
        <v>1</v>
      </c>
      <c r="C227" s="5">
        <v>0</v>
      </c>
      <c r="D227" s="5">
        <v>0</v>
      </c>
      <c r="E227" s="5">
        <v>0</v>
      </c>
      <c r="F227" s="38" t="e">
        <f t="shared" si="15"/>
        <v>#DIV/0!</v>
      </c>
    </row>
    <row r="228" spans="1:6" s="2" customFormat="1" ht="10.5" customHeight="1" x14ac:dyDescent="0.2">
      <c r="A228" s="51"/>
      <c r="B228" s="11" t="s">
        <v>0</v>
      </c>
      <c r="C228" s="5">
        <v>0</v>
      </c>
      <c r="D228" s="5">
        <v>0</v>
      </c>
      <c r="E228" s="5">
        <v>0</v>
      </c>
      <c r="F228" s="38" t="e">
        <f t="shared" si="15"/>
        <v>#DIV/0!</v>
      </c>
    </row>
    <row r="229" spans="1:6" s="2" customFormat="1" ht="10.5" customHeight="1" x14ac:dyDescent="0.2">
      <c r="A229" s="51"/>
      <c r="B229" s="11" t="s">
        <v>111</v>
      </c>
      <c r="C229" s="5">
        <v>0</v>
      </c>
      <c r="D229" s="5">
        <v>0</v>
      </c>
      <c r="E229" s="5">
        <v>0</v>
      </c>
      <c r="F229" s="38" t="e">
        <f t="shared" si="15"/>
        <v>#DIV/0!</v>
      </c>
    </row>
    <row r="230" spans="1:6" s="2" customFormat="1" ht="10.5" customHeight="1" x14ac:dyDescent="0.2">
      <c r="A230" s="51"/>
      <c r="B230" s="11" t="s">
        <v>104</v>
      </c>
      <c r="C230" s="5">
        <v>0</v>
      </c>
      <c r="D230" s="5">
        <v>0</v>
      </c>
      <c r="E230" s="5">
        <v>0</v>
      </c>
      <c r="F230" s="38" t="e">
        <f t="shared" si="15"/>
        <v>#DIV/0!</v>
      </c>
    </row>
    <row r="231" spans="1:6" s="2" customFormat="1" ht="10.5" customHeight="1" x14ac:dyDescent="0.2">
      <c r="A231" s="51"/>
      <c r="B231" s="11" t="s">
        <v>113</v>
      </c>
      <c r="C231" s="5">
        <f>C226</f>
        <v>15000</v>
      </c>
      <c r="D231" s="5">
        <f>D226</f>
        <v>15000</v>
      </c>
      <c r="E231" s="5">
        <f>E226</f>
        <v>15000</v>
      </c>
      <c r="F231" s="38">
        <f t="shared" si="15"/>
        <v>1</v>
      </c>
    </row>
    <row r="232" spans="1:6" s="2" customFormat="1" ht="29.25" customHeight="1" x14ac:dyDescent="0.2">
      <c r="A232" s="51" t="s">
        <v>65</v>
      </c>
      <c r="B232" s="14" t="s">
        <v>197</v>
      </c>
      <c r="C232" s="4"/>
      <c r="D232" s="4"/>
      <c r="E232" s="4"/>
      <c r="F232" s="38" t="e">
        <f t="shared" si="15"/>
        <v>#DIV/0!</v>
      </c>
    </row>
    <row r="233" spans="1:6" s="2" customFormat="1" ht="10.5" customHeight="1" x14ac:dyDescent="0.2">
      <c r="A233" s="51"/>
      <c r="B233" s="11" t="s">
        <v>4</v>
      </c>
      <c r="C233" s="4">
        <f>SUM(C234:C239)</f>
        <v>30000</v>
      </c>
      <c r="D233" s="4">
        <f>SUM(D234:D239)</f>
        <v>30000</v>
      </c>
      <c r="E233" s="4">
        <f>SUM(E234:E239)</f>
        <v>30000</v>
      </c>
      <c r="F233" s="38">
        <f t="shared" si="15"/>
        <v>1</v>
      </c>
    </row>
    <row r="234" spans="1:6" s="2" customFormat="1" ht="10.5" customHeight="1" x14ac:dyDescent="0.2">
      <c r="A234" s="51"/>
      <c r="B234" s="11" t="s">
        <v>3</v>
      </c>
      <c r="C234" s="5">
        <v>0</v>
      </c>
      <c r="D234" s="5">
        <v>0</v>
      </c>
      <c r="E234" s="5">
        <v>0</v>
      </c>
      <c r="F234" s="38" t="e">
        <f t="shared" si="15"/>
        <v>#DIV/0!</v>
      </c>
    </row>
    <row r="235" spans="1:6" s="2" customFormat="1" ht="10.5" customHeight="1" x14ac:dyDescent="0.2">
      <c r="A235" s="51"/>
      <c r="B235" s="11" t="s">
        <v>2</v>
      </c>
      <c r="C235" s="5">
        <v>30000</v>
      </c>
      <c r="D235" s="5">
        <v>30000</v>
      </c>
      <c r="E235" s="5">
        <v>30000</v>
      </c>
      <c r="F235" s="38">
        <f t="shared" si="15"/>
        <v>1</v>
      </c>
    </row>
    <row r="236" spans="1:6" s="2" customFormat="1" ht="10.5" customHeight="1" x14ac:dyDescent="0.2">
      <c r="A236" s="51"/>
      <c r="B236" s="11" t="s">
        <v>1</v>
      </c>
      <c r="C236" s="5">
        <v>0</v>
      </c>
      <c r="D236" s="5">
        <v>0</v>
      </c>
      <c r="E236" s="5">
        <v>0</v>
      </c>
      <c r="F236" s="38" t="e">
        <f t="shared" si="15"/>
        <v>#DIV/0!</v>
      </c>
    </row>
    <row r="237" spans="1:6" s="2" customFormat="1" ht="10.5" customHeight="1" x14ac:dyDescent="0.2">
      <c r="A237" s="51"/>
      <c r="B237" s="11" t="s">
        <v>0</v>
      </c>
      <c r="C237" s="5">
        <v>0</v>
      </c>
      <c r="D237" s="5">
        <v>0</v>
      </c>
      <c r="E237" s="5">
        <v>0</v>
      </c>
      <c r="F237" s="38" t="e">
        <f t="shared" si="15"/>
        <v>#DIV/0!</v>
      </c>
    </row>
    <row r="238" spans="1:6" s="2" customFormat="1" ht="10.5" customHeight="1" x14ac:dyDescent="0.2">
      <c r="A238" s="51"/>
      <c r="B238" s="11" t="s">
        <v>111</v>
      </c>
      <c r="C238" s="5">
        <v>0</v>
      </c>
      <c r="D238" s="5">
        <v>0</v>
      </c>
      <c r="E238" s="5">
        <v>0</v>
      </c>
      <c r="F238" s="38" t="e">
        <f t="shared" si="15"/>
        <v>#DIV/0!</v>
      </c>
    </row>
    <row r="239" spans="1:6" s="2" customFormat="1" ht="10.5" customHeight="1" x14ac:dyDescent="0.2">
      <c r="A239" s="51"/>
      <c r="B239" s="11" t="s">
        <v>104</v>
      </c>
      <c r="C239" s="5">
        <v>0</v>
      </c>
      <c r="D239" s="5">
        <v>0</v>
      </c>
      <c r="E239" s="5">
        <v>0</v>
      </c>
      <c r="F239" s="38" t="e">
        <f t="shared" si="15"/>
        <v>#DIV/0!</v>
      </c>
    </row>
    <row r="240" spans="1:6" s="2" customFormat="1" ht="10.5" customHeight="1" x14ac:dyDescent="0.2">
      <c r="A240" s="51"/>
      <c r="B240" s="11" t="s">
        <v>113</v>
      </c>
      <c r="C240" s="5">
        <f>C235</f>
        <v>30000</v>
      </c>
      <c r="D240" s="5">
        <f>D235</f>
        <v>30000</v>
      </c>
      <c r="E240" s="5">
        <f>E235</f>
        <v>30000</v>
      </c>
      <c r="F240" s="38">
        <f t="shared" si="15"/>
        <v>1</v>
      </c>
    </row>
    <row r="241" spans="1:6" s="2" customFormat="1" ht="19.5" customHeight="1" x14ac:dyDescent="0.2">
      <c r="A241" s="51" t="s">
        <v>64</v>
      </c>
      <c r="B241" s="14" t="s">
        <v>129</v>
      </c>
      <c r="C241" s="5"/>
      <c r="D241" s="5"/>
      <c r="E241" s="5"/>
      <c r="F241" s="38" t="e">
        <f t="shared" si="15"/>
        <v>#DIV/0!</v>
      </c>
    </row>
    <row r="242" spans="1:6" s="2" customFormat="1" ht="9.75" customHeight="1" x14ac:dyDescent="0.2">
      <c r="A242" s="51"/>
      <c r="B242" s="11" t="s">
        <v>4</v>
      </c>
      <c r="C242" s="4">
        <f>SUM(C243:C248)</f>
        <v>1380</v>
      </c>
      <c r="D242" s="4">
        <f>SUM(D243:D248)</f>
        <v>1170</v>
      </c>
      <c r="E242" s="4">
        <f>SUM(E243:E248)</f>
        <v>1170</v>
      </c>
      <c r="F242" s="38">
        <f t="shared" si="15"/>
        <v>0.84782608695652173</v>
      </c>
    </row>
    <row r="243" spans="1:6" s="2" customFormat="1" ht="9.75" customHeight="1" x14ac:dyDescent="0.2">
      <c r="A243" s="51"/>
      <c r="B243" s="11" t="s">
        <v>3</v>
      </c>
      <c r="C243" s="5">
        <v>0</v>
      </c>
      <c r="D243" s="5">
        <v>0</v>
      </c>
      <c r="E243" s="5">
        <v>0</v>
      </c>
      <c r="F243" s="38" t="e">
        <f t="shared" si="15"/>
        <v>#DIV/0!</v>
      </c>
    </row>
    <row r="244" spans="1:6" s="2" customFormat="1" ht="9.75" customHeight="1" x14ac:dyDescent="0.2">
      <c r="A244" s="51"/>
      <c r="B244" s="11" t="s">
        <v>2</v>
      </c>
      <c r="C244" s="5">
        <v>1380</v>
      </c>
      <c r="D244" s="5">
        <v>1170</v>
      </c>
      <c r="E244" s="5">
        <v>1170</v>
      </c>
      <c r="F244" s="38">
        <f t="shared" si="15"/>
        <v>0.84782608695652173</v>
      </c>
    </row>
    <row r="245" spans="1:6" s="2" customFormat="1" ht="9.75" customHeight="1" x14ac:dyDescent="0.2">
      <c r="A245" s="51"/>
      <c r="B245" s="11" t="s">
        <v>1</v>
      </c>
      <c r="C245" s="5">
        <v>0</v>
      </c>
      <c r="D245" s="5">
        <v>0</v>
      </c>
      <c r="E245" s="5">
        <v>0</v>
      </c>
      <c r="F245" s="38" t="e">
        <f t="shared" si="15"/>
        <v>#DIV/0!</v>
      </c>
    </row>
    <row r="246" spans="1:6" s="2" customFormat="1" ht="9.75" customHeight="1" x14ac:dyDescent="0.2">
      <c r="A246" s="51"/>
      <c r="B246" s="11" t="s">
        <v>0</v>
      </c>
      <c r="C246" s="5">
        <v>0</v>
      </c>
      <c r="D246" s="5">
        <v>0</v>
      </c>
      <c r="E246" s="5">
        <v>0</v>
      </c>
      <c r="F246" s="38" t="e">
        <f t="shared" si="15"/>
        <v>#DIV/0!</v>
      </c>
    </row>
    <row r="247" spans="1:6" s="2" customFormat="1" ht="9.75" customHeight="1" x14ac:dyDescent="0.2">
      <c r="A247" s="51"/>
      <c r="B247" s="11" t="s">
        <v>111</v>
      </c>
      <c r="C247" s="5">
        <v>0</v>
      </c>
      <c r="D247" s="5">
        <v>0</v>
      </c>
      <c r="E247" s="5">
        <v>0</v>
      </c>
      <c r="F247" s="38" t="e">
        <f t="shared" si="15"/>
        <v>#DIV/0!</v>
      </c>
    </row>
    <row r="248" spans="1:6" s="2" customFormat="1" ht="9.75" customHeight="1" x14ac:dyDescent="0.2">
      <c r="A248" s="51"/>
      <c r="B248" s="11" t="s">
        <v>104</v>
      </c>
      <c r="C248" s="5">
        <v>0</v>
      </c>
      <c r="D248" s="5">
        <v>0</v>
      </c>
      <c r="E248" s="5">
        <v>0</v>
      </c>
      <c r="F248" s="38" t="e">
        <f t="shared" si="15"/>
        <v>#DIV/0!</v>
      </c>
    </row>
    <row r="249" spans="1:6" s="2" customFormat="1" ht="31.5" customHeight="1" x14ac:dyDescent="0.2">
      <c r="A249" s="51"/>
      <c r="B249" s="11" t="s">
        <v>199</v>
      </c>
      <c r="C249" s="5"/>
      <c r="D249" s="5"/>
      <c r="E249" s="5"/>
      <c r="F249" s="38" t="e">
        <f t="shared" si="15"/>
        <v>#DIV/0!</v>
      </c>
    </row>
    <row r="250" spans="1:6" s="2" customFormat="1" ht="29.25" x14ac:dyDescent="0.2">
      <c r="A250" s="51" t="s">
        <v>188</v>
      </c>
      <c r="B250" s="14" t="s">
        <v>189</v>
      </c>
      <c r="C250" s="5"/>
      <c r="D250" s="5"/>
      <c r="E250" s="5"/>
      <c r="F250" s="38" t="e">
        <f t="shared" si="15"/>
        <v>#DIV/0!</v>
      </c>
    </row>
    <row r="251" spans="1:6" s="2" customFormat="1" ht="10.5" customHeight="1" x14ac:dyDescent="0.2">
      <c r="A251" s="51"/>
      <c r="B251" s="11" t="s">
        <v>4</v>
      </c>
      <c r="C251" s="4">
        <f>SUM(C252:C257)</f>
        <v>10310.5</v>
      </c>
      <c r="D251" s="4">
        <f>SUM(D252:D257)</f>
        <v>10310.5</v>
      </c>
      <c r="E251" s="4">
        <f>SUM(E252:E257)</f>
        <v>10310.5</v>
      </c>
      <c r="F251" s="38">
        <f t="shared" si="15"/>
        <v>1</v>
      </c>
    </row>
    <row r="252" spans="1:6" s="2" customFormat="1" ht="10.5" customHeight="1" x14ac:dyDescent="0.2">
      <c r="A252" s="51"/>
      <c r="B252" s="11" t="s">
        <v>3</v>
      </c>
      <c r="C252" s="5">
        <v>0</v>
      </c>
      <c r="D252" s="5">
        <v>0</v>
      </c>
      <c r="E252" s="5">
        <v>0</v>
      </c>
      <c r="F252" s="38" t="e">
        <f t="shared" si="15"/>
        <v>#DIV/0!</v>
      </c>
    </row>
    <row r="253" spans="1:6" s="2" customFormat="1" ht="10.5" customHeight="1" x14ac:dyDescent="0.2">
      <c r="A253" s="51"/>
      <c r="B253" s="11" t="s">
        <v>2</v>
      </c>
      <c r="C253" s="5">
        <v>10310.5</v>
      </c>
      <c r="D253" s="5">
        <v>10310.5</v>
      </c>
      <c r="E253" s="5">
        <v>10310.5</v>
      </c>
      <c r="F253" s="38">
        <f t="shared" si="15"/>
        <v>1</v>
      </c>
    </row>
    <row r="254" spans="1:6" s="2" customFormat="1" ht="10.5" customHeight="1" x14ac:dyDescent="0.2">
      <c r="A254" s="51"/>
      <c r="B254" s="11" t="s">
        <v>1</v>
      </c>
      <c r="C254" s="5">
        <v>0</v>
      </c>
      <c r="D254" s="5">
        <v>0</v>
      </c>
      <c r="E254" s="5">
        <v>0</v>
      </c>
      <c r="F254" s="38" t="e">
        <f t="shared" si="15"/>
        <v>#DIV/0!</v>
      </c>
    </row>
    <row r="255" spans="1:6" s="2" customFormat="1" ht="10.5" customHeight="1" x14ac:dyDescent="0.2">
      <c r="A255" s="51"/>
      <c r="B255" s="11" t="s">
        <v>0</v>
      </c>
      <c r="C255" s="5">
        <v>0</v>
      </c>
      <c r="D255" s="5">
        <v>0</v>
      </c>
      <c r="E255" s="5">
        <v>0</v>
      </c>
      <c r="F255" s="38" t="e">
        <f t="shared" si="15"/>
        <v>#DIV/0!</v>
      </c>
    </row>
    <row r="256" spans="1:6" s="2" customFormat="1" ht="10.5" customHeight="1" x14ac:dyDescent="0.2">
      <c r="A256" s="51"/>
      <c r="B256" s="11" t="s">
        <v>111</v>
      </c>
      <c r="C256" s="5">
        <v>0</v>
      </c>
      <c r="D256" s="5">
        <v>0</v>
      </c>
      <c r="E256" s="5">
        <v>0</v>
      </c>
      <c r="F256" s="38" t="e">
        <f t="shared" si="15"/>
        <v>#DIV/0!</v>
      </c>
    </row>
    <row r="257" spans="1:6" s="2" customFormat="1" ht="10.5" customHeight="1" x14ac:dyDescent="0.2">
      <c r="A257" s="51"/>
      <c r="B257" s="11" t="s">
        <v>104</v>
      </c>
      <c r="C257" s="5">
        <v>0</v>
      </c>
      <c r="D257" s="5">
        <v>0</v>
      </c>
      <c r="E257" s="5">
        <v>0</v>
      </c>
      <c r="F257" s="38" t="e">
        <f t="shared" si="15"/>
        <v>#DIV/0!</v>
      </c>
    </row>
    <row r="258" spans="1:6" s="2" customFormat="1" ht="9.75" customHeight="1" x14ac:dyDescent="0.2">
      <c r="A258" s="51" t="s">
        <v>63</v>
      </c>
      <c r="B258" s="14" t="s">
        <v>179</v>
      </c>
      <c r="C258" s="4"/>
      <c r="D258" s="4"/>
      <c r="E258" s="4"/>
      <c r="F258" s="38" t="e">
        <f t="shared" si="15"/>
        <v>#DIV/0!</v>
      </c>
    </row>
    <row r="259" spans="1:6" s="2" customFormat="1" ht="9.75" customHeight="1" x14ac:dyDescent="0.2">
      <c r="A259" s="51"/>
      <c r="B259" s="11" t="s">
        <v>4</v>
      </c>
      <c r="C259" s="4">
        <f>SUM(C260:C265)</f>
        <v>32172.184000000001</v>
      </c>
      <c r="D259" s="4">
        <f>SUM(D260:D265)</f>
        <v>27605.087</v>
      </c>
      <c r="E259" s="4">
        <f>SUM(E260:E265)</f>
        <v>27605.087</v>
      </c>
      <c r="F259" s="38">
        <f t="shared" si="15"/>
        <v>0.85804205894135133</v>
      </c>
    </row>
    <row r="260" spans="1:6" s="2" customFormat="1" ht="9.75" customHeight="1" x14ac:dyDescent="0.2">
      <c r="A260" s="51"/>
      <c r="B260" s="11" t="s">
        <v>3</v>
      </c>
      <c r="C260" s="5">
        <f t="shared" ref="C260:E265" si="16">C268+C277+C286</f>
        <v>27426.251</v>
      </c>
      <c r="D260" s="5">
        <f t="shared" si="16"/>
        <v>23323.86</v>
      </c>
      <c r="E260" s="5">
        <f t="shared" si="16"/>
        <v>23323.86</v>
      </c>
      <c r="F260" s="38">
        <f t="shared" si="15"/>
        <v>0.85042100723135661</v>
      </c>
    </row>
    <row r="261" spans="1:6" s="2" customFormat="1" ht="9.75" customHeight="1" x14ac:dyDescent="0.2">
      <c r="A261" s="51"/>
      <c r="B261" s="11" t="s">
        <v>2</v>
      </c>
      <c r="C261" s="5">
        <f t="shared" si="16"/>
        <v>4730.933</v>
      </c>
      <c r="D261" s="5">
        <f t="shared" si="16"/>
        <v>4281.2269999999999</v>
      </c>
      <c r="E261" s="5">
        <f t="shared" si="16"/>
        <v>4281.2269999999999</v>
      </c>
      <c r="F261" s="38">
        <f t="shared" si="15"/>
        <v>0.90494348577754113</v>
      </c>
    </row>
    <row r="262" spans="1:6" s="2" customFormat="1" ht="9.75" customHeight="1" x14ac:dyDescent="0.2">
      <c r="A262" s="51"/>
      <c r="B262" s="11" t="s">
        <v>1</v>
      </c>
      <c r="C262" s="5">
        <f t="shared" si="16"/>
        <v>0</v>
      </c>
      <c r="D262" s="5">
        <f t="shared" si="16"/>
        <v>0</v>
      </c>
      <c r="E262" s="5">
        <f t="shared" si="16"/>
        <v>0</v>
      </c>
      <c r="F262" s="38" t="e">
        <f t="shared" si="15"/>
        <v>#DIV/0!</v>
      </c>
    </row>
    <row r="263" spans="1:6" s="2" customFormat="1" ht="9.75" customHeight="1" x14ac:dyDescent="0.2">
      <c r="A263" s="51"/>
      <c r="B263" s="11" t="s">
        <v>0</v>
      </c>
      <c r="C263" s="5">
        <f t="shared" si="16"/>
        <v>0</v>
      </c>
      <c r="D263" s="5">
        <f t="shared" si="16"/>
        <v>0</v>
      </c>
      <c r="E263" s="5">
        <f t="shared" si="16"/>
        <v>0</v>
      </c>
      <c r="F263" s="38" t="e">
        <f t="shared" si="15"/>
        <v>#DIV/0!</v>
      </c>
    </row>
    <row r="264" spans="1:6" s="2" customFormat="1" ht="9.75" customHeight="1" x14ac:dyDescent="0.2">
      <c r="A264" s="51"/>
      <c r="B264" s="11" t="s">
        <v>111</v>
      </c>
      <c r="C264" s="5">
        <f t="shared" si="16"/>
        <v>0</v>
      </c>
      <c r="D264" s="5">
        <f t="shared" si="16"/>
        <v>0</v>
      </c>
      <c r="E264" s="5">
        <f t="shared" si="16"/>
        <v>0</v>
      </c>
      <c r="F264" s="38" t="e">
        <f t="shared" si="15"/>
        <v>#DIV/0!</v>
      </c>
    </row>
    <row r="265" spans="1:6" s="2" customFormat="1" ht="9.75" customHeight="1" x14ac:dyDescent="0.2">
      <c r="A265" s="51"/>
      <c r="B265" s="11" t="s">
        <v>104</v>
      </c>
      <c r="C265" s="5">
        <f t="shared" si="16"/>
        <v>15</v>
      </c>
      <c r="D265" s="5">
        <f t="shared" si="16"/>
        <v>0</v>
      </c>
      <c r="E265" s="5">
        <f t="shared" si="16"/>
        <v>0</v>
      </c>
      <c r="F265" s="38">
        <f t="shared" si="15"/>
        <v>0</v>
      </c>
    </row>
    <row r="266" spans="1:6" s="2" customFormat="1" ht="39.75" customHeight="1" x14ac:dyDescent="0.2">
      <c r="A266" s="51" t="s">
        <v>62</v>
      </c>
      <c r="B266" s="14" t="s">
        <v>130</v>
      </c>
      <c r="C266" s="4"/>
      <c r="D266" s="4"/>
      <c r="E266" s="4"/>
      <c r="F266" s="38" t="e">
        <f t="shared" si="15"/>
        <v>#DIV/0!</v>
      </c>
    </row>
    <row r="267" spans="1:6" s="2" customFormat="1" ht="9.75" customHeight="1" x14ac:dyDescent="0.2">
      <c r="A267" s="51"/>
      <c r="B267" s="11" t="s">
        <v>4</v>
      </c>
      <c r="C267" s="4">
        <f>SUM(C268:C273)</f>
        <v>2711</v>
      </c>
      <c r="D267" s="4">
        <f>SUM(D268:D273)</f>
        <v>148.5</v>
      </c>
      <c r="E267" s="4">
        <f>SUM(E268:E273)</f>
        <v>148.5</v>
      </c>
      <c r="F267" s="38">
        <f t="shared" si="15"/>
        <v>5.4776835116193287E-2</v>
      </c>
    </row>
    <row r="268" spans="1:6" s="2" customFormat="1" ht="9.75" customHeight="1" x14ac:dyDescent="0.2">
      <c r="A268" s="51"/>
      <c r="B268" s="11" t="s">
        <v>3</v>
      </c>
      <c r="C268" s="5">
        <v>2661.5</v>
      </c>
      <c r="D268" s="5">
        <v>99</v>
      </c>
      <c r="E268" s="5">
        <v>99</v>
      </c>
      <c r="F268" s="38">
        <f t="shared" si="15"/>
        <v>3.7197069321811008E-2</v>
      </c>
    </row>
    <row r="269" spans="1:6" s="2" customFormat="1" ht="9.75" customHeight="1" x14ac:dyDescent="0.2">
      <c r="A269" s="51"/>
      <c r="B269" s="11" t="s">
        <v>2</v>
      </c>
      <c r="C269" s="5">
        <v>49.5</v>
      </c>
      <c r="D269" s="5">
        <v>49.5</v>
      </c>
      <c r="E269" s="5">
        <v>49.5</v>
      </c>
      <c r="F269" s="38">
        <f t="shared" si="15"/>
        <v>1</v>
      </c>
    </row>
    <row r="270" spans="1:6" s="2" customFormat="1" ht="9.75" customHeight="1" x14ac:dyDescent="0.2">
      <c r="A270" s="51"/>
      <c r="B270" s="11" t="s">
        <v>1</v>
      </c>
      <c r="C270" s="5">
        <v>0</v>
      </c>
      <c r="D270" s="5">
        <v>0</v>
      </c>
      <c r="E270" s="5">
        <v>0</v>
      </c>
      <c r="F270" s="38" t="e">
        <f t="shared" ref="F270:F333" si="17">E270/C270</f>
        <v>#DIV/0!</v>
      </c>
    </row>
    <row r="271" spans="1:6" s="2" customFormat="1" ht="9.75" customHeight="1" x14ac:dyDescent="0.2">
      <c r="A271" s="51"/>
      <c r="B271" s="11" t="s">
        <v>0</v>
      </c>
      <c r="C271" s="5">
        <v>0</v>
      </c>
      <c r="D271" s="5">
        <v>0</v>
      </c>
      <c r="E271" s="5">
        <v>0</v>
      </c>
      <c r="F271" s="38" t="e">
        <f t="shared" si="17"/>
        <v>#DIV/0!</v>
      </c>
    </row>
    <row r="272" spans="1:6" s="2" customFormat="1" ht="9.75" customHeight="1" x14ac:dyDescent="0.2">
      <c r="A272" s="51"/>
      <c r="B272" s="11" t="s">
        <v>111</v>
      </c>
      <c r="C272" s="5">
        <v>0</v>
      </c>
      <c r="D272" s="5">
        <v>0</v>
      </c>
      <c r="E272" s="5">
        <v>0</v>
      </c>
      <c r="F272" s="38" t="e">
        <f t="shared" si="17"/>
        <v>#DIV/0!</v>
      </c>
    </row>
    <row r="273" spans="1:6" s="2" customFormat="1" ht="9.75" customHeight="1" x14ac:dyDescent="0.2">
      <c r="A273" s="51"/>
      <c r="B273" s="11" t="s">
        <v>104</v>
      </c>
      <c r="C273" s="5">
        <v>0</v>
      </c>
      <c r="D273" s="5">
        <v>0</v>
      </c>
      <c r="E273" s="5">
        <v>0</v>
      </c>
      <c r="F273" s="38" t="e">
        <f t="shared" si="17"/>
        <v>#DIV/0!</v>
      </c>
    </row>
    <row r="274" spans="1:6" s="2" customFormat="1" ht="9.75" customHeight="1" x14ac:dyDescent="0.2">
      <c r="A274" s="51"/>
      <c r="B274" s="11" t="s">
        <v>114</v>
      </c>
      <c r="C274" s="5">
        <f>C268+C269</f>
        <v>2711</v>
      </c>
      <c r="D274" s="5">
        <f>D268+D269</f>
        <v>148.5</v>
      </c>
      <c r="E274" s="5">
        <f>E268+E269</f>
        <v>148.5</v>
      </c>
      <c r="F274" s="38">
        <f t="shared" si="17"/>
        <v>5.4776835116193287E-2</v>
      </c>
    </row>
    <row r="275" spans="1:6" s="2" customFormat="1" ht="39.75" customHeight="1" x14ac:dyDescent="0.2">
      <c r="A275" s="51" t="s">
        <v>61</v>
      </c>
      <c r="B275" s="14" t="s">
        <v>131</v>
      </c>
      <c r="C275" s="4"/>
      <c r="D275" s="4"/>
      <c r="E275" s="4"/>
      <c r="F275" s="38" t="e">
        <f t="shared" si="17"/>
        <v>#DIV/0!</v>
      </c>
    </row>
    <row r="276" spans="1:6" s="2" customFormat="1" ht="10.5" customHeight="1" x14ac:dyDescent="0.2">
      <c r="A276" s="51"/>
      <c r="B276" s="11" t="s">
        <v>4</v>
      </c>
      <c r="C276" s="4">
        <f>SUM(C277:C282)</f>
        <v>28639.184000000001</v>
      </c>
      <c r="D276" s="4">
        <f>SUM(D277:D282)</f>
        <v>27456.587</v>
      </c>
      <c r="E276" s="4">
        <f>SUM(E277:E282)</f>
        <v>27456.587</v>
      </c>
      <c r="F276" s="38">
        <f t="shared" si="17"/>
        <v>0.95870702880361391</v>
      </c>
    </row>
    <row r="277" spans="1:6" s="2" customFormat="1" ht="10.5" customHeight="1" x14ac:dyDescent="0.2">
      <c r="A277" s="51"/>
      <c r="B277" s="11" t="s">
        <v>3</v>
      </c>
      <c r="C277" s="5">
        <v>24057.751</v>
      </c>
      <c r="D277" s="5">
        <v>23224.86</v>
      </c>
      <c r="E277" s="5">
        <v>23224.86</v>
      </c>
      <c r="F277" s="38">
        <f t="shared" si="17"/>
        <v>0.96537951531712174</v>
      </c>
    </row>
    <row r="278" spans="1:6" s="2" customFormat="1" ht="10.5" customHeight="1" x14ac:dyDescent="0.2">
      <c r="A278" s="51"/>
      <c r="B278" s="11" t="s">
        <v>2</v>
      </c>
      <c r="C278" s="5">
        <v>4581.433</v>
      </c>
      <c r="D278" s="5">
        <v>4231.7269999999999</v>
      </c>
      <c r="E278" s="5">
        <v>4231.7269999999999</v>
      </c>
      <c r="F278" s="38">
        <f t="shared" si="17"/>
        <v>0.92366886081276312</v>
      </c>
    </row>
    <row r="279" spans="1:6" s="2" customFormat="1" ht="10.5" customHeight="1" x14ac:dyDescent="0.2">
      <c r="A279" s="51"/>
      <c r="B279" s="11" t="s">
        <v>1</v>
      </c>
      <c r="C279" s="5">
        <v>0</v>
      </c>
      <c r="D279" s="5">
        <v>0</v>
      </c>
      <c r="E279" s="5">
        <v>0</v>
      </c>
      <c r="F279" s="38" t="e">
        <f t="shared" si="17"/>
        <v>#DIV/0!</v>
      </c>
    </row>
    <row r="280" spans="1:6" s="2" customFormat="1" ht="10.5" customHeight="1" x14ac:dyDescent="0.2">
      <c r="A280" s="51"/>
      <c r="B280" s="11" t="s">
        <v>0</v>
      </c>
      <c r="C280" s="5">
        <v>0</v>
      </c>
      <c r="D280" s="5">
        <v>0</v>
      </c>
      <c r="E280" s="5">
        <v>0</v>
      </c>
      <c r="F280" s="38" t="e">
        <f t="shared" si="17"/>
        <v>#DIV/0!</v>
      </c>
    </row>
    <row r="281" spans="1:6" s="2" customFormat="1" ht="10.5" customHeight="1" x14ac:dyDescent="0.2">
      <c r="A281" s="51"/>
      <c r="B281" s="11" t="s">
        <v>111</v>
      </c>
      <c r="C281" s="5">
        <v>0</v>
      </c>
      <c r="D281" s="5">
        <v>0</v>
      </c>
      <c r="E281" s="5">
        <v>0</v>
      </c>
      <c r="F281" s="38" t="e">
        <f t="shared" si="17"/>
        <v>#DIV/0!</v>
      </c>
    </row>
    <row r="282" spans="1:6" s="2" customFormat="1" ht="10.5" customHeight="1" x14ac:dyDescent="0.2">
      <c r="A282" s="51"/>
      <c r="B282" s="11" t="s">
        <v>104</v>
      </c>
      <c r="C282" s="5">
        <v>0</v>
      </c>
      <c r="D282" s="5">
        <v>0</v>
      </c>
      <c r="E282" s="5">
        <v>0</v>
      </c>
      <c r="F282" s="38" t="e">
        <f t="shared" si="17"/>
        <v>#DIV/0!</v>
      </c>
    </row>
    <row r="283" spans="1:6" s="2" customFormat="1" ht="10.5" customHeight="1" x14ac:dyDescent="0.2">
      <c r="A283" s="51"/>
      <c r="B283" s="11" t="s">
        <v>114</v>
      </c>
      <c r="C283" s="5">
        <f>C277+C278</f>
        <v>28639.184000000001</v>
      </c>
      <c r="D283" s="5">
        <f>D277+D278</f>
        <v>27456.587</v>
      </c>
      <c r="E283" s="5">
        <f>E277+E278</f>
        <v>27456.587</v>
      </c>
      <c r="F283" s="38">
        <f t="shared" si="17"/>
        <v>0.95870702880361391</v>
      </c>
    </row>
    <row r="284" spans="1:6" s="2" customFormat="1" ht="40.5" customHeight="1" x14ac:dyDescent="0.2">
      <c r="A284" s="51" t="s">
        <v>60</v>
      </c>
      <c r="B284" s="14" t="s">
        <v>123</v>
      </c>
      <c r="C284" s="4"/>
      <c r="D284" s="4"/>
      <c r="E284" s="4"/>
      <c r="F284" s="38" t="e">
        <f t="shared" si="17"/>
        <v>#DIV/0!</v>
      </c>
    </row>
    <row r="285" spans="1:6" s="2" customFormat="1" ht="9" customHeight="1" x14ac:dyDescent="0.2">
      <c r="A285" s="51"/>
      <c r="B285" s="11" t="s">
        <v>4</v>
      </c>
      <c r="C285" s="4">
        <f>SUM(C286:C291)</f>
        <v>822</v>
      </c>
      <c r="D285" s="4">
        <f>SUM(D286:D291)</f>
        <v>0</v>
      </c>
      <c r="E285" s="4">
        <f>SUM(E286:E291)</f>
        <v>0</v>
      </c>
      <c r="F285" s="38">
        <f t="shared" si="17"/>
        <v>0</v>
      </c>
    </row>
    <row r="286" spans="1:6" s="2" customFormat="1" ht="9" customHeight="1" x14ac:dyDescent="0.2">
      <c r="A286" s="51"/>
      <c r="B286" s="11" t="s">
        <v>3</v>
      </c>
      <c r="C286" s="5">
        <v>707</v>
      </c>
      <c r="D286" s="5">
        <v>0</v>
      </c>
      <c r="E286" s="5">
        <v>0</v>
      </c>
      <c r="F286" s="38">
        <f t="shared" si="17"/>
        <v>0</v>
      </c>
    </row>
    <row r="287" spans="1:6" s="2" customFormat="1" ht="9" customHeight="1" x14ac:dyDescent="0.2">
      <c r="A287" s="51"/>
      <c r="B287" s="11" t="s">
        <v>2</v>
      </c>
      <c r="C287" s="5">
        <v>100</v>
      </c>
      <c r="D287" s="5">
        <v>0</v>
      </c>
      <c r="E287" s="5">
        <v>0</v>
      </c>
      <c r="F287" s="38">
        <f t="shared" si="17"/>
        <v>0</v>
      </c>
    </row>
    <row r="288" spans="1:6" s="2" customFormat="1" ht="9" customHeight="1" x14ac:dyDescent="0.2">
      <c r="A288" s="51"/>
      <c r="B288" s="11" t="s">
        <v>1</v>
      </c>
      <c r="C288" s="5">
        <v>0</v>
      </c>
      <c r="D288" s="5">
        <v>0</v>
      </c>
      <c r="E288" s="5">
        <v>0</v>
      </c>
      <c r="F288" s="38" t="e">
        <f t="shared" si="17"/>
        <v>#DIV/0!</v>
      </c>
    </row>
    <row r="289" spans="1:6" s="2" customFormat="1" ht="9" customHeight="1" x14ac:dyDescent="0.2">
      <c r="A289" s="51"/>
      <c r="B289" s="11" t="s">
        <v>0</v>
      </c>
      <c r="C289" s="5">
        <v>0</v>
      </c>
      <c r="D289" s="5">
        <v>0</v>
      </c>
      <c r="E289" s="5">
        <v>0</v>
      </c>
      <c r="F289" s="38" t="e">
        <f t="shared" si="17"/>
        <v>#DIV/0!</v>
      </c>
    </row>
    <row r="290" spans="1:6" s="2" customFormat="1" ht="9" customHeight="1" x14ac:dyDescent="0.2">
      <c r="A290" s="51"/>
      <c r="B290" s="11" t="s">
        <v>111</v>
      </c>
      <c r="C290" s="5">
        <v>0</v>
      </c>
      <c r="D290" s="5">
        <v>0</v>
      </c>
      <c r="E290" s="5">
        <v>0</v>
      </c>
      <c r="F290" s="38" t="e">
        <f t="shared" si="17"/>
        <v>#DIV/0!</v>
      </c>
    </row>
    <row r="291" spans="1:6" s="2" customFormat="1" ht="9" customHeight="1" x14ac:dyDescent="0.2">
      <c r="A291" s="51"/>
      <c r="B291" s="11" t="s">
        <v>104</v>
      </c>
      <c r="C291" s="5">
        <v>15</v>
      </c>
      <c r="D291" s="5">
        <v>0</v>
      </c>
      <c r="E291" s="5">
        <v>0</v>
      </c>
      <c r="F291" s="38">
        <f t="shared" si="17"/>
        <v>0</v>
      </c>
    </row>
    <row r="292" spans="1:6" s="2" customFormat="1" ht="9" customHeight="1" x14ac:dyDescent="0.2">
      <c r="A292" s="51"/>
      <c r="B292" s="11" t="s">
        <v>114</v>
      </c>
      <c r="C292" s="5">
        <f>C286+C287</f>
        <v>807</v>
      </c>
      <c r="D292" s="5">
        <f>D286+D287</f>
        <v>0</v>
      </c>
      <c r="E292" s="5">
        <f>E286+E287</f>
        <v>0</v>
      </c>
      <c r="F292" s="38">
        <f t="shared" si="17"/>
        <v>0</v>
      </c>
    </row>
    <row r="293" spans="1:6" s="2" customFormat="1" ht="21.75" customHeight="1" x14ac:dyDescent="0.2">
      <c r="A293" s="51" t="s">
        <v>59</v>
      </c>
      <c r="B293" s="14" t="s">
        <v>178</v>
      </c>
      <c r="C293" s="4"/>
      <c r="D293" s="4"/>
      <c r="E293" s="4"/>
      <c r="F293" s="38" t="e">
        <f t="shared" si="17"/>
        <v>#DIV/0!</v>
      </c>
    </row>
    <row r="294" spans="1:6" s="2" customFormat="1" ht="9" customHeight="1" x14ac:dyDescent="0.2">
      <c r="A294" s="51"/>
      <c r="B294" s="11" t="s">
        <v>4</v>
      </c>
      <c r="C294" s="4">
        <f>SUM(C295:C300)</f>
        <v>28899.511999999999</v>
      </c>
      <c r="D294" s="4">
        <f>SUM(D295:D300)</f>
        <v>24141.436000000002</v>
      </c>
      <c r="E294" s="4">
        <f>SUM(E295:E300)</f>
        <v>24141.436000000002</v>
      </c>
      <c r="F294" s="38">
        <f t="shared" si="17"/>
        <v>0.83535791192598696</v>
      </c>
    </row>
    <row r="295" spans="1:6" s="2" customFormat="1" ht="9" customHeight="1" x14ac:dyDescent="0.2">
      <c r="A295" s="51"/>
      <c r="B295" s="11" t="s">
        <v>3</v>
      </c>
      <c r="C295" s="5">
        <v>0</v>
      </c>
      <c r="D295" s="5">
        <v>0</v>
      </c>
      <c r="E295" s="5">
        <v>0</v>
      </c>
      <c r="F295" s="38" t="e">
        <f t="shared" si="17"/>
        <v>#DIV/0!</v>
      </c>
    </row>
    <row r="296" spans="1:6" s="2" customFormat="1" ht="9" customHeight="1" x14ac:dyDescent="0.2">
      <c r="A296" s="51"/>
      <c r="B296" s="11" t="s">
        <v>2</v>
      </c>
      <c r="C296" s="5">
        <v>28899.511999999999</v>
      </c>
      <c r="D296" s="5">
        <v>24141.436000000002</v>
      </c>
      <c r="E296" s="5">
        <v>24141.436000000002</v>
      </c>
      <c r="F296" s="38">
        <f t="shared" si="17"/>
        <v>0.83535791192598696</v>
      </c>
    </row>
    <row r="297" spans="1:6" s="2" customFormat="1" ht="9" customHeight="1" x14ac:dyDescent="0.2">
      <c r="A297" s="51"/>
      <c r="B297" s="11" t="s">
        <v>1</v>
      </c>
      <c r="C297" s="5">
        <v>0</v>
      </c>
      <c r="D297" s="5">
        <v>0</v>
      </c>
      <c r="E297" s="5">
        <v>0</v>
      </c>
      <c r="F297" s="38" t="e">
        <f t="shared" si="17"/>
        <v>#DIV/0!</v>
      </c>
    </row>
    <row r="298" spans="1:6" s="2" customFormat="1" ht="9" customHeight="1" x14ac:dyDescent="0.2">
      <c r="A298" s="51"/>
      <c r="B298" s="11" t="s">
        <v>0</v>
      </c>
      <c r="C298" s="5">
        <v>0</v>
      </c>
      <c r="D298" s="5">
        <v>0</v>
      </c>
      <c r="E298" s="5">
        <v>0</v>
      </c>
      <c r="F298" s="38" t="e">
        <f t="shared" si="17"/>
        <v>#DIV/0!</v>
      </c>
    </row>
    <row r="299" spans="1:6" s="2" customFormat="1" ht="9" customHeight="1" x14ac:dyDescent="0.2">
      <c r="A299" s="51"/>
      <c r="B299" s="11" t="s">
        <v>111</v>
      </c>
      <c r="C299" s="5">
        <v>0</v>
      </c>
      <c r="D299" s="5">
        <v>0</v>
      </c>
      <c r="E299" s="5">
        <v>0</v>
      </c>
      <c r="F299" s="38" t="e">
        <f t="shared" si="17"/>
        <v>#DIV/0!</v>
      </c>
    </row>
    <row r="300" spans="1:6" s="2" customFormat="1" ht="9" customHeight="1" x14ac:dyDescent="0.2">
      <c r="A300" s="51"/>
      <c r="B300" s="11" t="s">
        <v>104</v>
      </c>
      <c r="C300" s="5">
        <v>0</v>
      </c>
      <c r="D300" s="5">
        <v>0</v>
      </c>
      <c r="E300" s="5">
        <v>0</v>
      </c>
      <c r="F300" s="38" t="e">
        <f t="shared" si="17"/>
        <v>#DIV/0!</v>
      </c>
    </row>
    <row r="301" spans="1:6" s="2" customFormat="1" ht="19.5" x14ac:dyDescent="0.2">
      <c r="A301" s="51" t="s">
        <v>215</v>
      </c>
      <c r="B301" s="14" t="s">
        <v>217</v>
      </c>
      <c r="C301" s="4"/>
      <c r="D301" s="4"/>
      <c r="E301" s="4"/>
      <c r="F301" s="38" t="e">
        <f t="shared" si="17"/>
        <v>#DIV/0!</v>
      </c>
    </row>
    <row r="302" spans="1:6" s="2" customFormat="1" ht="9" customHeight="1" x14ac:dyDescent="0.2">
      <c r="A302" s="51"/>
      <c r="B302" s="11" t="s">
        <v>4</v>
      </c>
      <c r="C302" s="4">
        <f t="shared" ref="C302:E302" si="18">SUM(C303:C308)</f>
        <v>15150</v>
      </c>
      <c r="D302" s="4">
        <f t="shared" si="18"/>
        <v>6060</v>
      </c>
      <c r="E302" s="4">
        <f t="shared" si="18"/>
        <v>6060</v>
      </c>
      <c r="F302" s="38">
        <f t="shared" si="17"/>
        <v>0.4</v>
      </c>
    </row>
    <row r="303" spans="1:6" s="2" customFormat="1" ht="9" customHeight="1" x14ac:dyDescent="0.2">
      <c r="A303" s="51"/>
      <c r="B303" s="11" t="s">
        <v>3</v>
      </c>
      <c r="C303" s="5">
        <f>C311</f>
        <v>0</v>
      </c>
      <c r="D303" s="5">
        <f t="shared" ref="D303:E303" si="19">D311</f>
        <v>0</v>
      </c>
      <c r="E303" s="5">
        <f t="shared" si="19"/>
        <v>0</v>
      </c>
      <c r="F303" s="38" t="e">
        <f t="shared" si="17"/>
        <v>#DIV/0!</v>
      </c>
    </row>
    <row r="304" spans="1:6" s="2" customFormat="1" ht="9" customHeight="1" x14ac:dyDescent="0.2">
      <c r="A304" s="51"/>
      <c r="B304" s="11" t="s">
        <v>2</v>
      </c>
      <c r="C304" s="5">
        <f t="shared" ref="C304:E308" si="20">C312</f>
        <v>15000</v>
      </c>
      <c r="D304" s="5">
        <f t="shared" si="20"/>
        <v>6000</v>
      </c>
      <c r="E304" s="5">
        <f t="shared" si="20"/>
        <v>6000</v>
      </c>
      <c r="F304" s="38">
        <f t="shared" si="17"/>
        <v>0.4</v>
      </c>
    </row>
    <row r="305" spans="1:6" s="2" customFormat="1" ht="9" customHeight="1" x14ac:dyDescent="0.2">
      <c r="A305" s="51"/>
      <c r="B305" s="11" t="s">
        <v>1</v>
      </c>
      <c r="C305" s="5">
        <f t="shared" si="20"/>
        <v>150</v>
      </c>
      <c r="D305" s="5">
        <f t="shared" si="20"/>
        <v>60</v>
      </c>
      <c r="E305" s="5">
        <f t="shared" si="20"/>
        <v>60</v>
      </c>
      <c r="F305" s="38">
        <f t="shared" si="17"/>
        <v>0.4</v>
      </c>
    </row>
    <row r="306" spans="1:6" s="2" customFormat="1" ht="9" customHeight="1" x14ac:dyDescent="0.2">
      <c r="A306" s="51"/>
      <c r="B306" s="11" t="s">
        <v>0</v>
      </c>
      <c r="C306" s="5">
        <f t="shared" si="20"/>
        <v>0</v>
      </c>
      <c r="D306" s="5">
        <f t="shared" si="20"/>
        <v>0</v>
      </c>
      <c r="E306" s="5">
        <f t="shared" si="20"/>
        <v>0</v>
      </c>
      <c r="F306" s="38" t="e">
        <f t="shared" si="17"/>
        <v>#DIV/0!</v>
      </c>
    </row>
    <row r="307" spans="1:6" s="2" customFormat="1" ht="9" customHeight="1" x14ac:dyDescent="0.2">
      <c r="A307" s="51"/>
      <c r="B307" s="11" t="s">
        <v>111</v>
      </c>
      <c r="C307" s="5">
        <f t="shared" si="20"/>
        <v>0</v>
      </c>
      <c r="D307" s="5">
        <f t="shared" si="20"/>
        <v>0</v>
      </c>
      <c r="E307" s="5">
        <f t="shared" si="20"/>
        <v>0</v>
      </c>
      <c r="F307" s="38" t="e">
        <f t="shared" si="17"/>
        <v>#DIV/0!</v>
      </c>
    </row>
    <row r="308" spans="1:6" s="2" customFormat="1" ht="9" customHeight="1" x14ac:dyDescent="0.2">
      <c r="A308" s="51"/>
      <c r="B308" s="11" t="s">
        <v>104</v>
      </c>
      <c r="C308" s="5">
        <f t="shared" si="20"/>
        <v>0</v>
      </c>
      <c r="D308" s="5">
        <f t="shared" si="20"/>
        <v>0</v>
      </c>
      <c r="E308" s="5">
        <f t="shared" si="20"/>
        <v>0</v>
      </c>
      <c r="F308" s="38" t="e">
        <f t="shared" si="17"/>
        <v>#DIV/0!</v>
      </c>
    </row>
    <row r="309" spans="1:6" s="2" customFormat="1" ht="29.25" customHeight="1" x14ac:dyDescent="0.2">
      <c r="A309" s="53" t="s">
        <v>216</v>
      </c>
      <c r="B309" s="14" t="s">
        <v>218</v>
      </c>
      <c r="C309" s="4"/>
      <c r="D309" s="4"/>
      <c r="E309" s="4"/>
      <c r="F309" s="38" t="e">
        <f t="shared" si="17"/>
        <v>#DIV/0!</v>
      </c>
    </row>
    <row r="310" spans="1:6" s="2" customFormat="1" ht="9" customHeight="1" x14ac:dyDescent="0.2">
      <c r="A310" s="54"/>
      <c r="B310" s="11" t="s">
        <v>4</v>
      </c>
      <c r="C310" s="4">
        <f t="shared" ref="C310:E310" si="21">SUM(C311:C316)</f>
        <v>15150</v>
      </c>
      <c r="D310" s="4">
        <f t="shared" si="21"/>
        <v>6060</v>
      </c>
      <c r="E310" s="4">
        <f t="shared" si="21"/>
        <v>6060</v>
      </c>
      <c r="F310" s="38">
        <f t="shared" si="17"/>
        <v>0.4</v>
      </c>
    </row>
    <row r="311" spans="1:6" s="2" customFormat="1" ht="9" customHeight="1" x14ac:dyDescent="0.2">
      <c r="A311" s="54"/>
      <c r="B311" s="11" t="s">
        <v>3</v>
      </c>
      <c r="C311" s="5">
        <v>0</v>
      </c>
      <c r="D311" s="5">
        <v>0</v>
      </c>
      <c r="E311" s="5">
        <v>0</v>
      </c>
      <c r="F311" s="38" t="e">
        <f t="shared" si="17"/>
        <v>#DIV/0!</v>
      </c>
    </row>
    <row r="312" spans="1:6" s="2" customFormat="1" ht="9" customHeight="1" x14ac:dyDescent="0.2">
      <c r="A312" s="54"/>
      <c r="B312" s="11" t="s">
        <v>2</v>
      </c>
      <c r="C312" s="5">
        <v>15000</v>
      </c>
      <c r="D312" s="5">
        <v>6000</v>
      </c>
      <c r="E312" s="5">
        <v>6000</v>
      </c>
      <c r="F312" s="38">
        <f t="shared" si="17"/>
        <v>0.4</v>
      </c>
    </row>
    <row r="313" spans="1:6" s="2" customFormat="1" ht="9" customHeight="1" x14ac:dyDescent="0.2">
      <c r="A313" s="54"/>
      <c r="B313" s="11" t="s">
        <v>1</v>
      </c>
      <c r="C313" s="5">
        <v>150</v>
      </c>
      <c r="D313" s="5">
        <v>60</v>
      </c>
      <c r="E313" s="5">
        <v>60</v>
      </c>
      <c r="F313" s="38">
        <f t="shared" si="17"/>
        <v>0.4</v>
      </c>
    </row>
    <row r="314" spans="1:6" s="2" customFormat="1" ht="9" customHeight="1" x14ac:dyDescent="0.2">
      <c r="A314" s="54"/>
      <c r="B314" s="11" t="s">
        <v>0</v>
      </c>
      <c r="C314" s="5">
        <v>0</v>
      </c>
      <c r="D314" s="5">
        <v>0</v>
      </c>
      <c r="E314" s="5">
        <v>0</v>
      </c>
      <c r="F314" s="38" t="e">
        <f t="shared" si="17"/>
        <v>#DIV/0!</v>
      </c>
    </row>
    <row r="315" spans="1:6" s="2" customFormat="1" ht="9" customHeight="1" x14ac:dyDescent="0.2">
      <c r="A315" s="54"/>
      <c r="B315" s="11" t="s">
        <v>111</v>
      </c>
      <c r="C315" s="5">
        <v>0</v>
      </c>
      <c r="D315" s="5">
        <v>0</v>
      </c>
      <c r="E315" s="5">
        <v>0</v>
      </c>
      <c r="F315" s="38" t="e">
        <f t="shared" si="17"/>
        <v>#DIV/0!</v>
      </c>
    </row>
    <row r="316" spans="1:6" s="2" customFormat="1" ht="9" customHeight="1" x14ac:dyDescent="0.2">
      <c r="A316" s="54"/>
      <c r="B316" s="11" t="s">
        <v>104</v>
      </c>
      <c r="C316" s="5">
        <v>0</v>
      </c>
      <c r="D316" s="5">
        <v>0</v>
      </c>
      <c r="E316" s="5">
        <v>0</v>
      </c>
      <c r="F316" s="38" t="e">
        <f t="shared" si="17"/>
        <v>#DIV/0!</v>
      </c>
    </row>
    <row r="317" spans="1:6" s="2" customFormat="1" ht="9" customHeight="1" x14ac:dyDescent="0.2">
      <c r="A317" s="55"/>
      <c r="B317" s="11" t="s">
        <v>113</v>
      </c>
      <c r="C317" s="5">
        <f>C312</f>
        <v>15000</v>
      </c>
      <c r="D317" s="5">
        <f t="shared" ref="D317:E317" si="22">D312</f>
        <v>6000</v>
      </c>
      <c r="E317" s="5">
        <f t="shared" si="22"/>
        <v>6000</v>
      </c>
      <c r="F317" s="38">
        <f t="shared" si="17"/>
        <v>0.4</v>
      </c>
    </row>
    <row r="318" spans="1:6" s="2" customFormat="1" ht="10.5" customHeight="1" x14ac:dyDescent="0.2">
      <c r="A318" s="61" t="s">
        <v>58</v>
      </c>
      <c r="B318" s="61"/>
      <c r="C318" s="61"/>
      <c r="D318" s="61"/>
      <c r="E318" s="61"/>
      <c r="F318" s="38" t="e">
        <f t="shared" si="17"/>
        <v>#DIV/0!</v>
      </c>
    </row>
    <row r="319" spans="1:6" s="2" customFormat="1" ht="9.75" customHeight="1" x14ac:dyDescent="0.2">
      <c r="A319" s="62"/>
      <c r="B319" s="11" t="s">
        <v>112</v>
      </c>
      <c r="C319" s="25">
        <f>SUM(C320:C325)</f>
        <v>52246.331119999995</v>
      </c>
      <c r="D319" s="25">
        <f>SUM(D320:D325)</f>
        <v>47185.485119999998</v>
      </c>
      <c r="E319" s="25">
        <f>SUM(E320:E325)</f>
        <v>47185.485119999998</v>
      </c>
      <c r="F319" s="38">
        <f t="shared" si="17"/>
        <v>0.90313490169527533</v>
      </c>
    </row>
    <row r="320" spans="1:6" s="2" customFormat="1" ht="9.75" customHeight="1" x14ac:dyDescent="0.2">
      <c r="A320" s="62"/>
      <c r="B320" s="11" t="s">
        <v>3</v>
      </c>
      <c r="C320" s="25">
        <f t="shared" ref="C320:E325" si="23">C328+C372</f>
        <v>0</v>
      </c>
      <c r="D320" s="25">
        <f t="shared" si="23"/>
        <v>0</v>
      </c>
      <c r="E320" s="25">
        <f t="shared" si="23"/>
        <v>0</v>
      </c>
      <c r="F320" s="38" t="e">
        <f t="shared" si="17"/>
        <v>#DIV/0!</v>
      </c>
    </row>
    <row r="321" spans="1:6" s="2" customFormat="1" ht="9.75" customHeight="1" x14ac:dyDescent="0.2">
      <c r="A321" s="62"/>
      <c r="B321" s="11" t="s">
        <v>2</v>
      </c>
      <c r="C321" s="25">
        <f t="shared" si="23"/>
        <v>52096.727459999995</v>
      </c>
      <c r="D321" s="25">
        <f t="shared" si="23"/>
        <v>47035.881459999997</v>
      </c>
      <c r="E321" s="25">
        <f t="shared" si="23"/>
        <v>47035.881459999997</v>
      </c>
      <c r="F321" s="38">
        <f t="shared" si="17"/>
        <v>0.90285673886357398</v>
      </c>
    </row>
    <row r="322" spans="1:6" s="2" customFormat="1" ht="9.75" customHeight="1" x14ac:dyDescent="0.2">
      <c r="A322" s="62"/>
      <c r="B322" s="11" t="s">
        <v>1</v>
      </c>
      <c r="C322" s="25">
        <f t="shared" si="23"/>
        <v>149.60365999999999</v>
      </c>
      <c r="D322" s="25">
        <f t="shared" si="23"/>
        <v>149.60365999999999</v>
      </c>
      <c r="E322" s="25">
        <f t="shared" si="23"/>
        <v>149.60365999999999</v>
      </c>
      <c r="F322" s="38">
        <f t="shared" si="17"/>
        <v>1</v>
      </c>
    </row>
    <row r="323" spans="1:6" s="2" customFormat="1" ht="9.75" customHeight="1" x14ac:dyDescent="0.2">
      <c r="A323" s="62"/>
      <c r="B323" s="11" t="s">
        <v>0</v>
      </c>
      <c r="C323" s="25">
        <f t="shared" si="23"/>
        <v>0</v>
      </c>
      <c r="D323" s="25">
        <f t="shared" si="23"/>
        <v>0</v>
      </c>
      <c r="E323" s="25">
        <f t="shared" si="23"/>
        <v>0</v>
      </c>
      <c r="F323" s="38" t="e">
        <f t="shared" si="17"/>
        <v>#DIV/0!</v>
      </c>
    </row>
    <row r="324" spans="1:6" s="2" customFormat="1" ht="9.75" customHeight="1" x14ac:dyDescent="0.2">
      <c r="A324" s="62"/>
      <c r="B324" s="11" t="s">
        <v>111</v>
      </c>
      <c r="C324" s="25">
        <f t="shared" si="23"/>
        <v>0</v>
      </c>
      <c r="D324" s="25">
        <f t="shared" si="23"/>
        <v>0</v>
      </c>
      <c r="E324" s="25">
        <f t="shared" si="23"/>
        <v>0</v>
      </c>
      <c r="F324" s="38" t="e">
        <f t="shared" si="17"/>
        <v>#DIV/0!</v>
      </c>
    </row>
    <row r="325" spans="1:6" s="2" customFormat="1" ht="9.75" customHeight="1" x14ac:dyDescent="0.2">
      <c r="A325" s="62"/>
      <c r="B325" s="11" t="s">
        <v>104</v>
      </c>
      <c r="C325" s="25">
        <f t="shared" si="23"/>
        <v>0</v>
      </c>
      <c r="D325" s="25">
        <f t="shared" si="23"/>
        <v>0</v>
      </c>
      <c r="E325" s="25">
        <f t="shared" si="23"/>
        <v>0</v>
      </c>
      <c r="F325" s="38" t="e">
        <f t="shared" si="17"/>
        <v>#DIV/0!</v>
      </c>
    </row>
    <row r="326" spans="1:6" s="2" customFormat="1" ht="30" customHeight="1" x14ac:dyDescent="0.2">
      <c r="A326" s="51" t="s">
        <v>57</v>
      </c>
      <c r="B326" s="12" t="s">
        <v>177</v>
      </c>
      <c r="C326" s="4"/>
      <c r="D326" s="4"/>
      <c r="E326" s="4"/>
      <c r="F326" s="38" t="e">
        <f t="shared" si="17"/>
        <v>#DIV/0!</v>
      </c>
    </row>
    <row r="327" spans="1:6" s="2" customFormat="1" ht="9.75" customHeight="1" x14ac:dyDescent="0.2">
      <c r="A327" s="51"/>
      <c r="B327" s="11" t="s">
        <v>4</v>
      </c>
      <c r="C327" s="4">
        <f>SUM(C328:C333)</f>
        <v>48126.037119999994</v>
      </c>
      <c r="D327" s="4">
        <f>SUM(D328:D333)</f>
        <v>43467.591119999997</v>
      </c>
      <c r="E327" s="4">
        <f>SUM(E328:E333)</f>
        <v>43467.591119999997</v>
      </c>
      <c r="F327" s="38">
        <f t="shared" si="17"/>
        <v>0.90320320810158583</v>
      </c>
    </row>
    <row r="328" spans="1:6" s="2" customFormat="1" ht="9.75" customHeight="1" x14ac:dyDescent="0.2">
      <c r="A328" s="51"/>
      <c r="B328" s="11" t="s">
        <v>3</v>
      </c>
      <c r="C328" s="4">
        <f>C336+C345+C354+C363</f>
        <v>0</v>
      </c>
      <c r="D328" s="4">
        <f t="shared" ref="D328:E328" si="24">D336+D345+D354+D363</f>
        <v>0</v>
      </c>
      <c r="E328" s="4">
        <f t="shared" si="24"/>
        <v>0</v>
      </c>
      <c r="F328" s="38" t="e">
        <f t="shared" si="17"/>
        <v>#DIV/0!</v>
      </c>
    </row>
    <row r="329" spans="1:6" s="2" customFormat="1" ht="9.75" customHeight="1" x14ac:dyDescent="0.2">
      <c r="A329" s="51"/>
      <c r="B329" s="11" t="s">
        <v>2</v>
      </c>
      <c r="C329" s="4">
        <f t="shared" ref="C329:E333" si="25">C337+C346+C355+C364</f>
        <v>47976.433459999993</v>
      </c>
      <c r="D329" s="4">
        <f t="shared" si="25"/>
        <v>43317.987459999997</v>
      </c>
      <c r="E329" s="4">
        <f t="shared" si="25"/>
        <v>43317.987459999997</v>
      </c>
      <c r="F329" s="38">
        <f t="shared" si="17"/>
        <v>0.90290136919235686</v>
      </c>
    </row>
    <row r="330" spans="1:6" s="2" customFormat="1" ht="9.75" customHeight="1" x14ac:dyDescent="0.2">
      <c r="A330" s="51"/>
      <c r="B330" s="11" t="s">
        <v>1</v>
      </c>
      <c r="C330" s="4">
        <f t="shared" si="25"/>
        <v>149.60365999999999</v>
      </c>
      <c r="D330" s="4">
        <f t="shared" si="25"/>
        <v>149.60365999999999</v>
      </c>
      <c r="E330" s="4">
        <f t="shared" si="25"/>
        <v>149.60365999999999</v>
      </c>
      <c r="F330" s="38">
        <f t="shared" si="17"/>
        <v>1</v>
      </c>
    </row>
    <row r="331" spans="1:6" s="2" customFormat="1" ht="9.75" customHeight="1" x14ac:dyDescent="0.2">
      <c r="A331" s="51"/>
      <c r="B331" s="11" t="s">
        <v>0</v>
      </c>
      <c r="C331" s="4">
        <f t="shared" si="25"/>
        <v>0</v>
      </c>
      <c r="D331" s="4">
        <f t="shared" si="25"/>
        <v>0</v>
      </c>
      <c r="E331" s="4">
        <f t="shared" si="25"/>
        <v>0</v>
      </c>
      <c r="F331" s="38" t="e">
        <f t="shared" si="17"/>
        <v>#DIV/0!</v>
      </c>
    </row>
    <row r="332" spans="1:6" s="2" customFormat="1" ht="9.75" customHeight="1" x14ac:dyDescent="0.2">
      <c r="A332" s="51"/>
      <c r="B332" s="11" t="s">
        <v>111</v>
      </c>
      <c r="C332" s="4">
        <f t="shared" si="25"/>
        <v>0</v>
      </c>
      <c r="D332" s="4">
        <f t="shared" si="25"/>
        <v>0</v>
      </c>
      <c r="E332" s="4">
        <f t="shared" si="25"/>
        <v>0</v>
      </c>
      <c r="F332" s="38" t="e">
        <f t="shared" si="17"/>
        <v>#DIV/0!</v>
      </c>
    </row>
    <row r="333" spans="1:6" s="2" customFormat="1" ht="9.75" customHeight="1" x14ac:dyDescent="0.2">
      <c r="A333" s="51"/>
      <c r="B333" s="11" t="s">
        <v>104</v>
      </c>
      <c r="C333" s="4">
        <f t="shared" si="25"/>
        <v>0</v>
      </c>
      <c r="D333" s="4">
        <f t="shared" si="25"/>
        <v>0</v>
      </c>
      <c r="E333" s="4">
        <f t="shared" si="25"/>
        <v>0</v>
      </c>
      <c r="F333" s="38" t="e">
        <f t="shared" si="17"/>
        <v>#DIV/0!</v>
      </c>
    </row>
    <row r="334" spans="1:6" s="6" customFormat="1" ht="23.25" customHeight="1" x14ac:dyDescent="0.2">
      <c r="A334" s="53" t="s">
        <v>56</v>
      </c>
      <c r="B334" s="14" t="s">
        <v>132</v>
      </c>
      <c r="C334" s="4"/>
      <c r="D334" s="4"/>
      <c r="E334" s="4"/>
      <c r="F334" s="38" t="e">
        <f t="shared" ref="F334:F397" si="26">E334/C334</f>
        <v>#DIV/0!</v>
      </c>
    </row>
    <row r="335" spans="1:6" s="6" customFormat="1" ht="11.25" customHeight="1" x14ac:dyDescent="0.2">
      <c r="A335" s="54"/>
      <c r="B335" s="11" t="s">
        <v>4</v>
      </c>
      <c r="C335" s="4">
        <f>SUM(C336:C341)</f>
        <v>32400</v>
      </c>
      <c r="D335" s="4">
        <f>SUM(D336:D341)</f>
        <v>28312.115999999998</v>
      </c>
      <c r="E335" s="4">
        <f>SUM(E336:E341)</f>
        <v>28312.115999999998</v>
      </c>
      <c r="F335" s="38">
        <f t="shared" si="26"/>
        <v>0.87383074074074063</v>
      </c>
    </row>
    <row r="336" spans="1:6" s="6" customFormat="1" ht="11.25" customHeight="1" x14ac:dyDescent="0.2">
      <c r="A336" s="54"/>
      <c r="B336" s="11" t="s">
        <v>3</v>
      </c>
      <c r="C336" s="5">
        <v>0</v>
      </c>
      <c r="D336" s="5">
        <v>0</v>
      </c>
      <c r="E336" s="5">
        <v>0</v>
      </c>
      <c r="F336" s="38" t="e">
        <f t="shared" si="26"/>
        <v>#DIV/0!</v>
      </c>
    </row>
    <row r="337" spans="1:6" s="6" customFormat="1" ht="11.25" customHeight="1" x14ac:dyDescent="0.2">
      <c r="A337" s="54"/>
      <c r="B337" s="11" t="s">
        <v>2</v>
      </c>
      <c r="C337" s="5">
        <v>32400</v>
      </c>
      <c r="D337" s="5">
        <v>28312.115999999998</v>
      </c>
      <c r="E337" s="5">
        <v>28312.115999999998</v>
      </c>
      <c r="F337" s="38">
        <f t="shared" si="26"/>
        <v>0.87383074074074063</v>
      </c>
    </row>
    <row r="338" spans="1:6" s="6" customFormat="1" ht="11.25" customHeight="1" x14ac:dyDescent="0.2">
      <c r="A338" s="54"/>
      <c r="B338" s="11" t="s">
        <v>1</v>
      </c>
      <c r="C338" s="5">
        <v>0</v>
      </c>
      <c r="D338" s="5">
        <v>0</v>
      </c>
      <c r="E338" s="5">
        <v>0</v>
      </c>
      <c r="F338" s="38" t="e">
        <f t="shared" si="26"/>
        <v>#DIV/0!</v>
      </c>
    </row>
    <row r="339" spans="1:6" s="6" customFormat="1" ht="11.25" customHeight="1" x14ac:dyDescent="0.2">
      <c r="A339" s="54"/>
      <c r="B339" s="11" t="s">
        <v>0</v>
      </c>
      <c r="C339" s="5">
        <v>0</v>
      </c>
      <c r="D339" s="5">
        <v>0</v>
      </c>
      <c r="E339" s="5">
        <v>0</v>
      </c>
      <c r="F339" s="38" t="e">
        <f t="shared" si="26"/>
        <v>#DIV/0!</v>
      </c>
    </row>
    <row r="340" spans="1:6" s="6" customFormat="1" ht="11.25" customHeight="1" x14ac:dyDescent="0.2">
      <c r="A340" s="54"/>
      <c r="B340" s="11" t="s">
        <v>111</v>
      </c>
      <c r="C340" s="5">
        <v>0</v>
      </c>
      <c r="D340" s="5">
        <v>0</v>
      </c>
      <c r="E340" s="5">
        <v>0</v>
      </c>
      <c r="F340" s="38" t="e">
        <f t="shared" si="26"/>
        <v>#DIV/0!</v>
      </c>
    </row>
    <row r="341" spans="1:6" s="6" customFormat="1" ht="11.25" customHeight="1" x14ac:dyDescent="0.2">
      <c r="A341" s="54"/>
      <c r="B341" s="11" t="s">
        <v>104</v>
      </c>
      <c r="C341" s="5">
        <v>0</v>
      </c>
      <c r="D341" s="5">
        <v>0</v>
      </c>
      <c r="E341" s="5">
        <v>0</v>
      </c>
      <c r="F341" s="38" t="e">
        <f t="shared" si="26"/>
        <v>#DIV/0!</v>
      </c>
    </row>
    <row r="342" spans="1:6" s="6" customFormat="1" ht="11.25" customHeight="1" x14ac:dyDescent="0.2">
      <c r="A342" s="54"/>
      <c r="B342" s="11" t="s">
        <v>113</v>
      </c>
      <c r="C342" s="5">
        <f>C337</f>
        <v>32400</v>
      </c>
      <c r="D342" s="5">
        <f>D337</f>
        <v>28312.115999999998</v>
      </c>
      <c r="E342" s="5">
        <f>E337</f>
        <v>28312.115999999998</v>
      </c>
      <c r="F342" s="38">
        <f t="shared" si="26"/>
        <v>0.87383074074074063</v>
      </c>
    </row>
    <row r="343" spans="1:6" s="6" customFormat="1" ht="19.5" customHeight="1" x14ac:dyDescent="0.2">
      <c r="A343" s="53" t="s">
        <v>55</v>
      </c>
      <c r="B343" s="14" t="s">
        <v>132</v>
      </c>
      <c r="C343" s="4"/>
      <c r="D343" s="4"/>
      <c r="E343" s="4"/>
      <c r="F343" s="38" t="e">
        <f t="shared" si="26"/>
        <v>#DIV/0!</v>
      </c>
    </row>
    <row r="344" spans="1:6" s="6" customFormat="1" ht="10.5" customHeight="1" x14ac:dyDescent="0.2">
      <c r="A344" s="54"/>
      <c r="B344" s="11" t="s">
        <v>4</v>
      </c>
      <c r="C344" s="4">
        <f>SUM(C345:C350)</f>
        <v>116.06699999999999</v>
      </c>
      <c r="D344" s="4">
        <f>SUM(D345:D350)</f>
        <v>45.505000000000003</v>
      </c>
      <c r="E344" s="4">
        <f>SUM(E345:E350)</f>
        <v>45.505000000000003</v>
      </c>
      <c r="F344" s="38">
        <f t="shared" si="26"/>
        <v>0.39205803544504469</v>
      </c>
    </row>
    <row r="345" spans="1:6" s="6" customFormat="1" ht="10.5" customHeight="1" x14ac:dyDescent="0.2">
      <c r="A345" s="54"/>
      <c r="B345" s="11" t="s">
        <v>3</v>
      </c>
      <c r="C345" s="5">
        <v>0</v>
      </c>
      <c r="D345" s="5">
        <v>0</v>
      </c>
      <c r="E345" s="5">
        <v>0</v>
      </c>
      <c r="F345" s="38" t="e">
        <f t="shared" si="26"/>
        <v>#DIV/0!</v>
      </c>
    </row>
    <row r="346" spans="1:6" s="6" customFormat="1" ht="10.5" customHeight="1" x14ac:dyDescent="0.2">
      <c r="A346" s="54"/>
      <c r="B346" s="11" t="s">
        <v>2</v>
      </c>
      <c r="C346" s="5">
        <v>116.06699999999999</v>
      </c>
      <c r="D346" s="5">
        <v>45.505000000000003</v>
      </c>
      <c r="E346" s="5">
        <v>45.505000000000003</v>
      </c>
      <c r="F346" s="38">
        <f t="shared" si="26"/>
        <v>0.39205803544504469</v>
      </c>
    </row>
    <row r="347" spans="1:6" s="6" customFormat="1" ht="10.5" customHeight="1" x14ac:dyDescent="0.2">
      <c r="A347" s="54"/>
      <c r="B347" s="11" t="s">
        <v>1</v>
      </c>
      <c r="C347" s="5">
        <v>0</v>
      </c>
      <c r="D347" s="5">
        <v>0</v>
      </c>
      <c r="E347" s="5">
        <v>0</v>
      </c>
      <c r="F347" s="38" t="e">
        <f t="shared" si="26"/>
        <v>#DIV/0!</v>
      </c>
    </row>
    <row r="348" spans="1:6" s="6" customFormat="1" ht="10.5" customHeight="1" x14ac:dyDescent="0.2">
      <c r="A348" s="54"/>
      <c r="B348" s="11" t="s">
        <v>0</v>
      </c>
      <c r="C348" s="5">
        <v>0</v>
      </c>
      <c r="D348" s="5">
        <v>0</v>
      </c>
      <c r="E348" s="5">
        <v>0</v>
      </c>
      <c r="F348" s="38" t="e">
        <f t="shared" si="26"/>
        <v>#DIV/0!</v>
      </c>
    </row>
    <row r="349" spans="1:6" s="6" customFormat="1" ht="10.5" customHeight="1" x14ac:dyDescent="0.2">
      <c r="A349" s="54"/>
      <c r="B349" s="11" t="s">
        <v>111</v>
      </c>
      <c r="C349" s="5">
        <v>0</v>
      </c>
      <c r="D349" s="5">
        <v>0</v>
      </c>
      <c r="E349" s="5">
        <v>0</v>
      </c>
      <c r="F349" s="38" t="e">
        <f t="shared" si="26"/>
        <v>#DIV/0!</v>
      </c>
    </row>
    <row r="350" spans="1:6" s="6" customFormat="1" ht="10.5" customHeight="1" x14ac:dyDescent="0.2">
      <c r="A350" s="54"/>
      <c r="B350" s="11" t="s">
        <v>104</v>
      </c>
      <c r="C350" s="5">
        <v>0</v>
      </c>
      <c r="D350" s="5">
        <v>0</v>
      </c>
      <c r="E350" s="5">
        <v>0</v>
      </c>
      <c r="F350" s="38" t="e">
        <f t="shared" si="26"/>
        <v>#DIV/0!</v>
      </c>
    </row>
    <row r="351" spans="1:6" s="6" customFormat="1" ht="10.5" customHeight="1" x14ac:dyDescent="0.2">
      <c r="A351" s="55"/>
      <c r="B351" s="11" t="s">
        <v>113</v>
      </c>
      <c r="C351" s="5">
        <f>C346</f>
        <v>116.06699999999999</v>
      </c>
      <c r="D351" s="5">
        <f>D346</f>
        <v>45.505000000000003</v>
      </c>
      <c r="E351" s="5">
        <f>E346</f>
        <v>45.505000000000003</v>
      </c>
      <c r="F351" s="38">
        <f t="shared" si="26"/>
        <v>0.39205803544504469</v>
      </c>
    </row>
    <row r="352" spans="1:6" s="6" customFormat="1" ht="30.75" customHeight="1" x14ac:dyDescent="0.2">
      <c r="A352" s="53" t="s">
        <v>213</v>
      </c>
      <c r="B352" s="14" t="s">
        <v>214</v>
      </c>
      <c r="C352" s="4"/>
      <c r="D352" s="4"/>
      <c r="E352" s="4"/>
      <c r="F352" s="38" t="e">
        <f t="shared" si="26"/>
        <v>#DIV/0!</v>
      </c>
    </row>
    <row r="353" spans="1:6" s="6" customFormat="1" x14ac:dyDescent="0.2">
      <c r="A353" s="54"/>
      <c r="B353" s="11" t="s">
        <v>4</v>
      </c>
      <c r="C353" s="4">
        <f>SUM(C354:C359)</f>
        <v>500</v>
      </c>
      <c r="D353" s="4">
        <f>SUM(D354:D359)</f>
        <v>0</v>
      </c>
      <c r="E353" s="4">
        <f>SUM(E354:E359)</f>
        <v>0</v>
      </c>
      <c r="F353" s="38">
        <f t="shared" si="26"/>
        <v>0</v>
      </c>
    </row>
    <row r="354" spans="1:6" s="6" customFormat="1" x14ac:dyDescent="0.2">
      <c r="A354" s="54"/>
      <c r="B354" s="11" t="s">
        <v>3</v>
      </c>
      <c r="C354" s="5">
        <v>0</v>
      </c>
      <c r="D354" s="5">
        <v>0</v>
      </c>
      <c r="E354" s="5">
        <v>0</v>
      </c>
      <c r="F354" s="38" t="e">
        <f t="shared" si="26"/>
        <v>#DIV/0!</v>
      </c>
    </row>
    <row r="355" spans="1:6" s="6" customFormat="1" x14ac:dyDescent="0.2">
      <c r="A355" s="54"/>
      <c r="B355" s="11" t="s">
        <v>2</v>
      </c>
      <c r="C355" s="5">
        <v>500</v>
      </c>
      <c r="D355" s="5">
        <v>0</v>
      </c>
      <c r="E355" s="5">
        <v>0</v>
      </c>
      <c r="F355" s="38">
        <f t="shared" si="26"/>
        <v>0</v>
      </c>
    </row>
    <row r="356" spans="1:6" s="6" customFormat="1" x14ac:dyDescent="0.2">
      <c r="A356" s="54"/>
      <c r="B356" s="11" t="s">
        <v>1</v>
      </c>
      <c r="C356" s="5">
        <v>0</v>
      </c>
      <c r="D356" s="5">
        <v>0</v>
      </c>
      <c r="E356" s="5">
        <v>0</v>
      </c>
      <c r="F356" s="38" t="e">
        <f t="shared" si="26"/>
        <v>#DIV/0!</v>
      </c>
    </row>
    <row r="357" spans="1:6" s="6" customFormat="1" x14ac:dyDescent="0.2">
      <c r="A357" s="54"/>
      <c r="B357" s="11" t="s">
        <v>0</v>
      </c>
      <c r="C357" s="5">
        <v>0</v>
      </c>
      <c r="D357" s="5">
        <v>0</v>
      </c>
      <c r="E357" s="5">
        <v>0</v>
      </c>
      <c r="F357" s="38" t="e">
        <f t="shared" si="26"/>
        <v>#DIV/0!</v>
      </c>
    </row>
    <row r="358" spans="1:6" s="6" customFormat="1" x14ac:dyDescent="0.2">
      <c r="A358" s="54"/>
      <c r="B358" s="11" t="s">
        <v>111</v>
      </c>
      <c r="C358" s="5">
        <v>0</v>
      </c>
      <c r="D358" s="5">
        <v>0</v>
      </c>
      <c r="E358" s="5">
        <v>0</v>
      </c>
      <c r="F358" s="38" t="e">
        <f t="shared" si="26"/>
        <v>#DIV/0!</v>
      </c>
    </row>
    <row r="359" spans="1:6" s="6" customFormat="1" x14ac:dyDescent="0.2">
      <c r="A359" s="54"/>
      <c r="B359" s="11" t="s">
        <v>104</v>
      </c>
      <c r="C359" s="5">
        <v>0</v>
      </c>
      <c r="D359" s="5">
        <v>0</v>
      </c>
      <c r="E359" s="5">
        <v>0</v>
      </c>
      <c r="F359" s="38" t="e">
        <f t="shared" si="26"/>
        <v>#DIV/0!</v>
      </c>
    </row>
    <row r="360" spans="1:6" s="6" customFormat="1" x14ac:dyDescent="0.2">
      <c r="A360" s="55"/>
      <c r="B360" s="11" t="s">
        <v>113</v>
      </c>
      <c r="C360" s="5">
        <f>C355</f>
        <v>500</v>
      </c>
      <c r="D360" s="5">
        <f>D355</f>
        <v>0</v>
      </c>
      <c r="E360" s="5">
        <f>E355</f>
        <v>0</v>
      </c>
      <c r="F360" s="38">
        <f t="shared" si="26"/>
        <v>0</v>
      </c>
    </row>
    <row r="361" spans="1:6" s="6" customFormat="1" ht="19.5" customHeight="1" x14ac:dyDescent="0.2">
      <c r="A361" s="53" t="s">
        <v>223</v>
      </c>
      <c r="B361" s="14" t="s">
        <v>224</v>
      </c>
      <c r="C361" s="4"/>
      <c r="D361" s="4"/>
      <c r="E361" s="4"/>
      <c r="F361" s="38" t="e">
        <f t="shared" si="26"/>
        <v>#DIV/0!</v>
      </c>
    </row>
    <row r="362" spans="1:6" s="6" customFormat="1" x14ac:dyDescent="0.2">
      <c r="A362" s="54"/>
      <c r="B362" s="11" t="s">
        <v>4</v>
      </c>
      <c r="C362" s="4">
        <f>SUM(C363:C368)</f>
        <v>15109.97012</v>
      </c>
      <c r="D362" s="4">
        <f>SUM(D363:D368)</f>
        <v>15109.97012</v>
      </c>
      <c r="E362" s="4">
        <f>SUM(E363:E368)</f>
        <v>15109.97012</v>
      </c>
      <c r="F362" s="38">
        <f t="shared" si="26"/>
        <v>1</v>
      </c>
    </row>
    <row r="363" spans="1:6" s="6" customFormat="1" x14ac:dyDescent="0.2">
      <c r="A363" s="54"/>
      <c r="B363" s="11" t="s">
        <v>3</v>
      </c>
      <c r="C363" s="5">
        <v>0</v>
      </c>
      <c r="D363" s="5">
        <v>0</v>
      </c>
      <c r="E363" s="5">
        <v>0</v>
      </c>
      <c r="F363" s="38" t="e">
        <f t="shared" si="26"/>
        <v>#DIV/0!</v>
      </c>
    </row>
    <row r="364" spans="1:6" s="6" customFormat="1" x14ac:dyDescent="0.2">
      <c r="A364" s="54"/>
      <c r="B364" s="11" t="s">
        <v>2</v>
      </c>
      <c r="C364" s="5">
        <v>14960.366459999999</v>
      </c>
      <c r="D364" s="5">
        <v>14960.366459999999</v>
      </c>
      <c r="E364" s="5">
        <v>14960.366459999999</v>
      </c>
      <c r="F364" s="38">
        <f t="shared" si="26"/>
        <v>1</v>
      </c>
    </row>
    <row r="365" spans="1:6" s="6" customFormat="1" x14ac:dyDescent="0.2">
      <c r="A365" s="54"/>
      <c r="B365" s="11" t="s">
        <v>1</v>
      </c>
      <c r="C365" s="5">
        <v>149.60365999999999</v>
      </c>
      <c r="D365" s="5">
        <v>149.60365999999999</v>
      </c>
      <c r="E365" s="5">
        <v>149.60365999999999</v>
      </c>
      <c r="F365" s="38">
        <f t="shared" si="26"/>
        <v>1</v>
      </c>
    </row>
    <row r="366" spans="1:6" s="6" customFormat="1" x14ac:dyDescent="0.2">
      <c r="A366" s="54"/>
      <c r="B366" s="11" t="s">
        <v>0</v>
      </c>
      <c r="C366" s="5">
        <v>0</v>
      </c>
      <c r="D366" s="5">
        <v>0</v>
      </c>
      <c r="E366" s="5">
        <v>0</v>
      </c>
      <c r="F366" s="38" t="e">
        <f t="shared" si="26"/>
        <v>#DIV/0!</v>
      </c>
    </row>
    <row r="367" spans="1:6" s="6" customFormat="1" x14ac:dyDescent="0.2">
      <c r="A367" s="54"/>
      <c r="B367" s="11" t="s">
        <v>111</v>
      </c>
      <c r="C367" s="5">
        <v>0</v>
      </c>
      <c r="D367" s="5">
        <v>0</v>
      </c>
      <c r="E367" s="5">
        <v>0</v>
      </c>
      <c r="F367" s="38" t="e">
        <f t="shared" si="26"/>
        <v>#DIV/0!</v>
      </c>
    </row>
    <row r="368" spans="1:6" s="6" customFormat="1" x14ac:dyDescent="0.2">
      <c r="A368" s="54"/>
      <c r="B368" s="11" t="s">
        <v>104</v>
      </c>
      <c r="C368" s="5">
        <v>0</v>
      </c>
      <c r="D368" s="5">
        <v>0</v>
      </c>
      <c r="E368" s="5">
        <v>0</v>
      </c>
      <c r="F368" s="38" t="e">
        <f t="shared" si="26"/>
        <v>#DIV/0!</v>
      </c>
    </row>
    <row r="369" spans="1:6" s="6" customFormat="1" x14ac:dyDescent="0.2">
      <c r="A369" s="55"/>
      <c r="B369" s="11" t="s">
        <v>113</v>
      </c>
      <c r="C369" s="5">
        <f>C364</f>
        <v>14960.366459999999</v>
      </c>
      <c r="D369" s="5">
        <f>D364</f>
        <v>14960.366459999999</v>
      </c>
      <c r="E369" s="5">
        <f>E364</f>
        <v>14960.366459999999</v>
      </c>
      <c r="F369" s="38">
        <f t="shared" si="26"/>
        <v>1</v>
      </c>
    </row>
    <row r="370" spans="1:6" s="6" customFormat="1" ht="38.25" customHeight="1" x14ac:dyDescent="0.2">
      <c r="A370" s="51" t="s">
        <v>54</v>
      </c>
      <c r="B370" s="14" t="s">
        <v>176</v>
      </c>
      <c r="C370" s="5"/>
      <c r="D370" s="5"/>
      <c r="E370" s="5"/>
      <c r="F370" s="38" t="e">
        <f t="shared" si="26"/>
        <v>#DIV/0!</v>
      </c>
    </row>
    <row r="371" spans="1:6" s="6" customFormat="1" ht="9.75" customHeight="1" x14ac:dyDescent="0.2">
      <c r="A371" s="51"/>
      <c r="B371" s="11" t="s">
        <v>4</v>
      </c>
      <c r="C371" s="4">
        <f>SUM(C372:C377)</f>
        <v>4120.2939999999999</v>
      </c>
      <c r="D371" s="4">
        <f>SUM(D372:D377)</f>
        <v>3717.8939999999998</v>
      </c>
      <c r="E371" s="4">
        <f>SUM(E372:E377)</f>
        <v>3717.8939999999998</v>
      </c>
      <c r="F371" s="38">
        <f t="shared" si="26"/>
        <v>0.90233706623847709</v>
      </c>
    </row>
    <row r="372" spans="1:6" s="6" customFormat="1" ht="9.75" customHeight="1" x14ac:dyDescent="0.2">
      <c r="A372" s="51"/>
      <c r="B372" s="11" t="s">
        <v>3</v>
      </c>
      <c r="C372" s="5">
        <f>C380+C389</f>
        <v>0</v>
      </c>
      <c r="D372" s="5">
        <f t="shared" ref="D372:E372" si="27">D380+D389</f>
        <v>0</v>
      </c>
      <c r="E372" s="5">
        <f t="shared" si="27"/>
        <v>0</v>
      </c>
      <c r="F372" s="38" t="e">
        <f t="shared" si="26"/>
        <v>#DIV/0!</v>
      </c>
    </row>
    <row r="373" spans="1:6" s="6" customFormat="1" ht="9.75" customHeight="1" x14ac:dyDescent="0.2">
      <c r="A373" s="51"/>
      <c r="B373" s="11" t="s">
        <v>2</v>
      </c>
      <c r="C373" s="5">
        <f t="shared" ref="C373:E377" si="28">C381+C390</f>
        <v>4120.2939999999999</v>
      </c>
      <c r="D373" s="5">
        <f>D381+D390</f>
        <v>3717.8939999999998</v>
      </c>
      <c r="E373" s="5">
        <f t="shared" si="28"/>
        <v>3717.8939999999998</v>
      </c>
      <c r="F373" s="38">
        <f t="shared" si="26"/>
        <v>0.90233706623847709</v>
      </c>
    </row>
    <row r="374" spans="1:6" s="6" customFormat="1" ht="9.75" customHeight="1" x14ac:dyDescent="0.2">
      <c r="A374" s="51"/>
      <c r="B374" s="11" t="s">
        <v>1</v>
      </c>
      <c r="C374" s="5">
        <f t="shared" si="28"/>
        <v>0</v>
      </c>
      <c r="D374" s="5">
        <f t="shared" si="28"/>
        <v>0</v>
      </c>
      <c r="E374" s="5">
        <f t="shared" si="28"/>
        <v>0</v>
      </c>
      <c r="F374" s="38" t="e">
        <f t="shared" si="26"/>
        <v>#DIV/0!</v>
      </c>
    </row>
    <row r="375" spans="1:6" s="6" customFormat="1" ht="9.75" customHeight="1" x14ac:dyDescent="0.2">
      <c r="A375" s="51"/>
      <c r="B375" s="11" t="s">
        <v>0</v>
      </c>
      <c r="C375" s="5">
        <f t="shared" si="28"/>
        <v>0</v>
      </c>
      <c r="D375" s="5">
        <f t="shared" si="28"/>
        <v>0</v>
      </c>
      <c r="E375" s="5">
        <f t="shared" si="28"/>
        <v>0</v>
      </c>
      <c r="F375" s="38" t="e">
        <f t="shared" si="26"/>
        <v>#DIV/0!</v>
      </c>
    </row>
    <row r="376" spans="1:6" s="6" customFormat="1" ht="9.75" customHeight="1" x14ac:dyDescent="0.2">
      <c r="A376" s="51"/>
      <c r="B376" s="11" t="s">
        <v>111</v>
      </c>
      <c r="C376" s="5">
        <f t="shared" si="28"/>
        <v>0</v>
      </c>
      <c r="D376" s="5">
        <f t="shared" si="28"/>
        <v>0</v>
      </c>
      <c r="E376" s="5">
        <f t="shared" si="28"/>
        <v>0</v>
      </c>
      <c r="F376" s="38" t="e">
        <f t="shared" si="26"/>
        <v>#DIV/0!</v>
      </c>
    </row>
    <row r="377" spans="1:6" s="6" customFormat="1" ht="9.75" customHeight="1" x14ac:dyDescent="0.2">
      <c r="A377" s="51"/>
      <c r="B377" s="11" t="s">
        <v>104</v>
      </c>
      <c r="C377" s="5">
        <f t="shared" si="28"/>
        <v>0</v>
      </c>
      <c r="D377" s="5">
        <f t="shared" si="28"/>
        <v>0</v>
      </c>
      <c r="E377" s="5">
        <f t="shared" si="28"/>
        <v>0</v>
      </c>
      <c r="F377" s="38" t="e">
        <f t="shared" si="26"/>
        <v>#DIV/0!</v>
      </c>
    </row>
    <row r="378" spans="1:6" s="6" customFormat="1" ht="39" x14ac:dyDescent="0.2">
      <c r="A378" s="53" t="s">
        <v>53</v>
      </c>
      <c r="B378" s="14" t="s">
        <v>190</v>
      </c>
      <c r="C378" s="4"/>
      <c r="D378" s="4"/>
      <c r="E378" s="4"/>
      <c r="F378" s="38" t="e">
        <f t="shared" si="26"/>
        <v>#DIV/0!</v>
      </c>
    </row>
    <row r="379" spans="1:6" s="6" customFormat="1" ht="9.75" customHeight="1" x14ac:dyDescent="0.2">
      <c r="A379" s="54"/>
      <c r="B379" s="11" t="s">
        <v>4</v>
      </c>
      <c r="C379" s="4">
        <f>SUM(C380:C385)</f>
        <v>1403.9</v>
      </c>
      <c r="D379" s="4">
        <f>SUM(D380:D385)</f>
        <v>1001.5</v>
      </c>
      <c r="E379" s="4">
        <f>SUM(E380:E385)</f>
        <v>1001.5</v>
      </c>
      <c r="F379" s="38">
        <f t="shared" si="26"/>
        <v>0.71336989814089313</v>
      </c>
    </row>
    <row r="380" spans="1:6" s="6" customFormat="1" ht="9.75" customHeight="1" x14ac:dyDescent="0.2">
      <c r="A380" s="54"/>
      <c r="B380" s="11" t="s">
        <v>3</v>
      </c>
      <c r="C380" s="5">
        <v>0</v>
      </c>
      <c r="D380" s="5">
        <v>0</v>
      </c>
      <c r="E380" s="5">
        <v>0</v>
      </c>
      <c r="F380" s="38" t="e">
        <f t="shared" si="26"/>
        <v>#DIV/0!</v>
      </c>
    </row>
    <row r="381" spans="1:6" s="6" customFormat="1" ht="9.75" customHeight="1" x14ac:dyDescent="0.2">
      <c r="A381" s="54"/>
      <c r="B381" s="11" t="s">
        <v>2</v>
      </c>
      <c r="C381" s="5">
        <v>1403.9</v>
      </c>
      <c r="D381" s="5">
        <v>1001.5</v>
      </c>
      <c r="E381" s="5">
        <v>1001.5</v>
      </c>
      <c r="F381" s="38">
        <f t="shared" si="26"/>
        <v>0.71336989814089313</v>
      </c>
    </row>
    <row r="382" spans="1:6" s="6" customFormat="1" ht="9.75" customHeight="1" x14ac:dyDescent="0.2">
      <c r="A382" s="54"/>
      <c r="B382" s="11" t="s">
        <v>1</v>
      </c>
      <c r="C382" s="5">
        <v>0</v>
      </c>
      <c r="D382" s="5">
        <v>0</v>
      </c>
      <c r="E382" s="5">
        <v>0</v>
      </c>
      <c r="F382" s="38" t="e">
        <f t="shared" si="26"/>
        <v>#DIV/0!</v>
      </c>
    </row>
    <row r="383" spans="1:6" s="6" customFormat="1" ht="9.75" customHeight="1" x14ac:dyDescent="0.2">
      <c r="A383" s="54"/>
      <c r="B383" s="11" t="s">
        <v>0</v>
      </c>
      <c r="C383" s="5">
        <v>0</v>
      </c>
      <c r="D383" s="5">
        <v>0</v>
      </c>
      <c r="E383" s="5">
        <v>0</v>
      </c>
      <c r="F383" s="38" t="e">
        <f t="shared" si="26"/>
        <v>#DIV/0!</v>
      </c>
    </row>
    <row r="384" spans="1:6" s="6" customFormat="1" ht="9.75" customHeight="1" x14ac:dyDescent="0.2">
      <c r="A384" s="54"/>
      <c r="B384" s="11" t="s">
        <v>111</v>
      </c>
      <c r="C384" s="5">
        <v>0</v>
      </c>
      <c r="D384" s="5">
        <v>0</v>
      </c>
      <c r="E384" s="5">
        <v>0</v>
      </c>
      <c r="F384" s="38" t="e">
        <f t="shared" si="26"/>
        <v>#DIV/0!</v>
      </c>
    </row>
    <row r="385" spans="1:6" s="6" customFormat="1" ht="9.75" customHeight="1" x14ac:dyDescent="0.2">
      <c r="A385" s="54"/>
      <c r="B385" s="11" t="s">
        <v>104</v>
      </c>
      <c r="C385" s="5">
        <v>0</v>
      </c>
      <c r="D385" s="5">
        <v>0</v>
      </c>
      <c r="E385" s="5">
        <v>0</v>
      </c>
      <c r="F385" s="38" t="e">
        <f t="shared" si="26"/>
        <v>#DIV/0!</v>
      </c>
    </row>
    <row r="386" spans="1:6" s="6" customFormat="1" ht="9.75" customHeight="1" x14ac:dyDescent="0.2">
      <c r="A386" s="54"/>
      <c r="B386" s="11" t="s">
        <v>113</v>
      </c>
      <c r="C386" s="5">
        <f>C381</f>
        <v>1403.9</v>
      </c>
      <c r="D386" s="5">
        <f>D381</f>
        <v>1001.5</v>
      </c>
      <c r="E386" s="5">
        <f>E381</f>
        <v>1001.5</v>
      </c>
      <c r="F386" s="38">
        <f t="shared" si="26"/>
        <v>0.71336989814089313</v>
      </c>
    </row>
    <row r="387" spans="1:6" s="6" customFormat="1" ht="29.25" customHeight="1" x14ac:dyDescent="0.2">
      <c r="A387" s="53" t="s">
        <v>221</v>
      </c>
      <c r="B387" s="14" t="s">
        <v>191</v>
      </c>
      <c r="C387" s="4"/>
      <c r="D387" s="4"/>
      <c r="E387" s="4"/>
      <c r="F387" s="38" t="e">
        <f t="shared" si="26"/>
        <v>#DIV/0!</v>
      </c>
    </row>
    <row r="388" spans="1:6" s="6" customFormat="1" ht="9.75" customHeight="1" x14ac:dyDescent="0.2">
      <c r="A388" s="54"/>
      <c r="B388" s="11" t="s">
        <v>4</v>
      </c>
      <c r="C388" s="4">
        <f>SUM(C389:C394)</f>
        <v>2716.3940000000002</v>
      </c>
      <c r="D388" s="4">
        <f>SUM(D389:D394)</f>
        <v>2716.3939999999998</v>
      </c>
      <c r="E388" s="4">
        <f>SUM(E389:E394)</f>
        <v>2716.3939999999998</v>
      </c>
      <c r="F388" s="38">
        <f t="shared" si="26"/>
        <v>0.99999999999999978</v>
      </c>
    </row>
    <row r="389" spans="1:6" s="6" customFormat="1" ht="9.75" customHeight="1" x14ac:dyDescent="0.2">
      <c r="A389" s="54"/>
      <c r="B389" s="11" t="s">
        <v>3</v>
      </c>
      <c r="C389" s="5">
        <v>0</v>
      </c>
      <c r="D389" s="5">
        <v>0</v>
      </c>
      <c r="E389" s="5">
        <v>0</v>
      </c>
      <c r="F389" s="38" t="e">
        <f t="shared" si="26"/>
        <v>#DIV/0!</v>
      </c>
    </row>
    <row r="390" spans="1:6" s="6" customFormat="1" ht="9.75" customHeight="1" x14ac:dyDescent="0.2">
      <c r="A390" s="54"/>
      <c r="B390" s="11" t="s">
        <v>2</v>
      </c>
      <c r="C390" s="5">
        <v>2716.3940000000002</v>
      </c>
      <c r="D390" s="5">
        <v>2716.3939999999998</v>
      </c>
      <c r="E390" s="5">
        <v>2716.3939999999998</v>
      </c>
      <c r="F390" s="38">
        <f t="shared" si="26"/>
        <v>0.99999999999999978</v>
      </c>
    </row>
    <row r="391" spans="1:6" s="6" customFormat="1" ht="9.75" customHeight="1" x14ac:dyDescent="0.2">
      <c r="A391" s="54"/>
      <c r="B391" s="11" t="s">
        <v>1</v>
      </c>
      <c r="C391" s="5">
        <v>0</v>
      </c>
      <c r="D391" s="5">
        <v>0</v>
      </c>
      <c r="E391" s="5">
        <v>0</v>
      </c>
      <c r="F391" s="38" t="e">
        <f t="shared" si="26"/>
        <v>#DIV/0!</v>
      </c>
    </row>
    <row r="392" spans="1:6" s="6" customFormat="1" ht="9.75" customHeight="1" x14ac:dyDescent="0.2">
      <c r="A392" s="54"/>
      <c r="B392" s="11" t="s">
        <v>0</v>
      </c>
      <c r="C392" s="5">
        <v>0</v>
      </c>
      <c r="D392" s="5">
        <v>0</v>
      </c>
      <c r="E392" s="5">
        <v>0</v>
      </c>
      <c r="F392" s="38" t="e">
        <f t="shared" si="26"/>
        <v>#DIV/0!</v>
      </c>
    </row>
    <row r="393" spans="1:6" s="6" customFormat="1" ht="9.75" customHeight="1" x14ac:dyDescent="0.2">
      <c r="A393" s="54"/>
      <c r="B393" s="11" t="s">
        <v>111</v>
      </c>
      <c r="C393" s="5">
        <v>0</v>
      </c>
      <c r="D393" s="5">
        <v>0</v>
      </c>
      <c r="E393" s="5">
        <v>0</v>
      </c>
      <c r="F393" s="38" t="e">
        <f t="shared" si="26"/>
        <v>#DIV/0!</v>
      </c>
    </row>
    <row r="394" spans="1:6" s="6" customFormat="1" ht="9.75" customHeight="1" x14ac:dyDescent="0.2">
      <c r="A394" s="54"/>
      <c r="B394" s="11" t="s">
        <v>104</v>
      </c>
      <c r="C394" s="5">
        <v>0</v>
      </c>
      <c r="D394" s="5">
        <v>0</v>
      </c>
      <c r="E394" s="5">
        <v>0</v>
      </c>
      <c r="F394" s="38" t="e">
        <f t="shared" si="26"/>
        <v>#DIV/0!</v>
      </c>
    </row>
    <row r="395" spans="1:6" s="6" customFormat="1" ht="9.75" customHeight="1" x14ac:dyDescent="0.2">
      <c r="A395" s="54"/>
      <c r="B395" s="11" t="s">
        <v>113</v>
      </c>
      <c r="C395" s="5">
        <f>C390</f>
        <v>2716.3940000000002</v>
      </c>
      <c r="D395" s="5">
        <f>D390</f>
        <v>2716.3939999999998</v>
      </c>
      <c r="E395" s="5">
        <f>E390</f>
        <v>2716.3939999999998</v>
      </c>
      <c r="F395" s="38">
        <f t="shared" si="26"/>
        <v>0.99999999999999978</v>
      </c>
    </row>
    <row r="396" spans="1:6" s="6" customFormat="1" ht="11.25" customHeight="1" x14ac:dyDescent="0.2">
      <c r="A396" s="61" t="s">
        <v>175</v>
      </c>
      <c r="B396" s="61"/>
      <c r="C396" s="61"/>
      <c r="D396" s="61"/>
      <c r="E396" s="61"/>
      <c r="F396" s="38" t="e">
        <f t="shared" si="26"/>
        <v>#DIV/0!</v>
      </c>
    </row>
    <row r="397" spans="1:6" s="6" customFormat="1" ht="10.5" customHeight="1" x14ac:dyDescent="0.2">
      <c r="A397" s="62"/>
      <c r="B397" s="11" t="s">
        <v>112</v>
      </c>
      <c r="C397" s="25">
        <f>SUM(C398:C403)</f>
        <v>224587.18354</v>
      </c>
      <c r="D397" s="25">
        <f>SUM(D398:D403)</f>
        <v>162100.01337826051</v>
      </c>
      <c r="E397" s="25">
        <f>SUM(E398:E403)</f>
        <v>162100.01337826051</v>
      </c>
      <c r="F397" s="38">
        <f t="shared" si="26"/>
        <v>0.72176876179307781</v>
      </c>
    </row>
    <row r="398" spans="1:6" s="6" customFormat="1" ht="10.5" customHeight="1" x14ac:dyDescent="0.2">
      <c r="A398" s="62"/>
      <c r="B398" s="11" t="s">
        <v>3</v>
      </c>
      <c r="C398" s="32">
        <f t="shared" ref="C398:E402" si="29">C406+C415</f>
        <v>335.24900000000002</v>
      </c>
      <c r="D398" s="32">
        <f t="shared" si="29"/>
        <v>332.22800000000001</v>
      </c>
      <c r="E398" s="32">
        <f t="shared" si="29"/>
        <v>332.22800000000001</v>
      </c>
      <c r="F398" s="38">
        <f t="shared" ref="F398:F461" si="30">E398/C398</f>
        <v>0.99098878743859042</v>
      </c>
    </row>
    <row r="399" spans="1:6" s="6" customFormat="1" ht="10.5" customHeight="1" x14ac:dyDescent="0.2">
      <c r="A399" s="62"/>
      <c r="B399" s="11" t="s">
        <v>2</v>
      </c>
      <c r="C399" s="32">
        <f t="shared" si="29"/>
        <v>137751.93453999999</v>
      </c>
      <c r="D399" s="32">
        <f t="shared" si="29"/>
        <v>102969.89063000001</v>
      </c>
      <c r="E399" s="32">
        <f t="shared" si="29"/>
        <v>102969.89063000001</v>
      </c>
      <c r="F399" s="38">
        <f t="shared" si="30"/>
        <v>0.74750231983203053</v>
      </c>
    </row>
    <row r="400" spans="1:6" s="6" customFormat="1" ht="10.5" customHeight="1" x14ac:dyDescent="0.2">
      <c r="A400" s="62"/>
      <c r="B400" s="11" t="s">
        <v>1</v>
      </c>
      <c r="C400" s="32">
        <f t="shared" si="29"/>
        <v>0</v>
      </c>
      <c r="D400" s="32">
        <f t="shared" si="29"/>
        <v>0</v>
      </c>
      <c r="E400" s="32">
        <f t="shared" si="29"/>
        <v>0</v>
      </c>
      <c r="F400" s="38" t="e">
        <f t="shared" si="30"/>
        <v>#DIV/0!</v>
      </c>
    </row>
    <row r="401" spans="1:6" s="6" customFormat="1" ht="10.5" customHeight="1" x14ac:dyDescent="0.2">
      <c r="A401" s="62"/>
      <c r="B401" s="11" t="s">
        <v>0</v>
      </c>
      <c r="C401" s="32">
        <f t="shared" si="29"/>
        <v>0</v>
      </c>
      <c r="D401" s="32">
        <f t="shared" si="29"/>
        <v>0</v>
      </c>
      <c r="E401" s="32">
        <f t="shared" si="29"/>
        <v>0</v>
      </c>
      <c r="F401" s="38" t="e">
        <f t="shared" si="30"/>
        <v>#DIV/0!</v>
      </c>
    </row>
    <row r="402" spans="1:6" s="6" customFormat="1" ht="10.5" customHeight="1" x14ac:dyDescent="0.2">
      <c r="A402" s="62"/>
      <c r="B402" s="11" t="s">
        <v>111</v>
      </c>
      <c r="C402" s="32">
        <f t="shared" si="29"/>
        <v>0</v>
      </c>
      <c r="D402" s="32">
        <f t="shared" si="29"/>
        <v>0</v>
      </c>
      <c r="E402" s="32">
        <f t="shared" si="29"/>
        <v>0</v>
      </c>
      <c r="F402" s="38" t="e">
        <f t="shared" si="30"/>
        <v>#DIV/0!</v>
      </c>
    </row>
    <row r="403" spans="1:6" s="6" customFormat="1" ht="10.5" customHeight="1" x14ac:dyDescent="0.2">
      <c r="A403" s="62"/>
      <c r="B403" s="11" t="s">
        <v>104</v>
      </c>
      <c r="C403" s="32">
        <f>C411+C420</f>
        <v>86500</v>
      </c>
      <c r="D403" s="32">
        <f>D411+D420</f>
        <v>58797.8947482605</v>
      </c>
      <c r="E403" s="32">
        <f>E411+E420</f>
        <v>58797.8947482605</v>
      </c>
      <c r="F403" s="38">
        <f t="shared" si="30"/>
        <v>0.6797444479567688</v>
      </c>
    </row>
    <row r="404" spans="1:6" s="6" customFormat="1" ht="21.75" customHeight="1" x14ac:dyDescent="0.2">
      <c r="A404" s="51" t="s">
        <v>52</v>
      </c>
      <c r="B404" s="14" t="s">
        <v>174</v>
      </c>
      <c r="C404" s="5"/>
      <c r="D404" s="5"/>
      <c r="E404" s="5"/>
      <c r="F404" s="38" t="e">
        <f t="shared" si="30"/>
        <v>#DIV/0!</v>
      </c>
    </row>
    <row r="405" spans="1:6" s="6" customFormat="1" ht="9.75" customHeight="1" x14ac:dyDescent="0.2">
      <c r="A405" s="51"/>
      <c r="B405" s="11" t="s">
        <v>4</v>
      </c>
      <c r="C405" s="4">
        <f>SUM(C406:C411)</f>
        <v>435.73099999999999</v>
      </c>
      <c r="D405" s="4">
        <f t="shared" ref="D405:E405" si="31">SUM(D406:D411)</f>
        <v>428.27499999999998</v>
      </c>
      <c r="E405" s="4">
        <f t="shared" si="31"/>
        <v>428.27499999999998</v>
      </c>
      <c r="F405" s="38">
        <f t="shared" si="30"/>
        <v>0.9828885252598506</v>
      </c>
    </row>
    <row r="406" spans="1:6" s="6" customFormat="1" ht="9.75" customHeight="1" x14ac:dyDescent="0.2">
      <c r="A406" s="51"/>
      <c r="B406" s="11" t="s">
        <v>3</v>
      </c>
      <c r="C406" s="5">
        <v>335.24900000000002</v>
      </c>
      <c r="D406" s="5">
        <v>332.22800000000001</v>
      </c>
      <c r="E406" s="5">
        <v>332.22800000000001</v>
      </c>
      <c r="F406" s="38">
        <f t="shared" si="30"/>
        <v>0.99098878743859042</v>
      </c>
    </row>
    <row r="407" spans="1:6" s="6" customFormat="1" ht="9.75" customHeight="1" x14ac:dyDescent="0.2">
      <c r="A407" s="51"/>
      <c r="B407" s="11" t="s">
        <v>2</v>
      </c>
      <c r="C407" s="5">
        <v>100.482</v>
      </c>
      <c r="D407" s="5">
        <v>96.046999999999997</v>
      </c>
      <c r="E407" s="5">
        <v>96.046999999999997</v>
      </c>
      <c r="F407" s="38">
        <f t="shared" si="30"/>
        <v>0.95586274158555762</v>
      </c>
    </row>
    <row r="408" spans="1:6" s="6" customFormat="1" ht="9.75" customHeight="1" x14ac:dyDescent="0.2">
      <c r="A408" s="51"/>
      <c r="B408" s="11" t="s">
        <v>1</v>
      </c>
      <c r="C408" s="5">
        <v>0</v>
      </c>
      <c r="D408" s="5">
        <v>0</v>
      </c>
      <c r="E408" s="5">
        <v>0</v>
      </c>
      <c r="F408" s="38" t="e">
        <f t="shared" si="30"/>
        <v>#DIV/0!</v>
      </c>
    </row>
    <row r="409" spans="1:6" s="6" customFormat="1" ht="9.75" customHeight="1" x14ac:dyDescent="0.2">
      <c r="A409" s="51"/>
      <c r="B409" s="11" t="s">
        <v>0</v>
      </c>
      <c r="C409" s="5">
        <v>0</v>
      </c>
      <c r="D409" s="5">
        <v>0</v>
      </c>
      <c r="E409" s="5">
        <v>0</v>
      </c>
      <c r="F409" s="38" t="e">
        <f t="shared" si="30"/>
        <v>#DIV/0!</v>
      </c>
    </row>
    <row r="410" spans="1:6" s="6" customFormat="1" ht="9.75" customHeight="1" x14ac:dyDescent="0.2">
      <c r="A410" s="51"/>
      <c r="B410" s="11" t="s">
        <v>111</v>
      </c>
      <c r="C410" s="5">
        <v>0</v>
      </c>
      <c r="D410" s="5">
        <v>0</v>
      </c>
      <c r="E410" s="5">
        <v>0</v>
      </c>
      <c r="F410" s="38" t="e">
        <f t="shared" si="30"/>
        <v>#DIV/0!</v>
      </c>
    </row>
    <row r="411" spans="1:6" s="6" customFormat="1" ht="9.75" customHeight="1" x14ac:dyDescent="0.2">
      <c r="A411" s="51"/>
      <c r="B411" s="11" t="s">
        <v>104</v>
      </c>
      <c r="C411" s="5">
        <v>0</v>
      </c>
      <c r="D411" s="5">
        <v>0</v>
      </c>
      <c r="E411" s="5">
        <v>0</v>
      </c>
      <c r="F411" s="38" t="e">
        <f t="shared" si="30"/>
        <v>#DIV/0!</v>
      </c>
    </row>
    <row r="412" spans="1:6" s="6" customFormat="1" ht="9.75" customHeight="1" x14ac:dyDescent="0.2">
      <c r="A412" s="51"/>
      <c r="B412" s="11" t="s">
        <v>114</v>
      </c>
      <c r="C412" s="5">
        <f>C406+C407</f>
        <v>435.73099999999999</v>
      </c>
      <c r="D412" s="5">
        <f t="shared" ref="D412:E412" si="32">D406+D407</f>
        <v>428.27499999999998</v>
      </c>
      <c r="E412" s="5">
        <f t="shared" si="32"/>
        <v>428.27499999999998</v>
      </c>
      <c r="F412" s="38">
        <f t="shared" si="30"/>
        <v>0.9828885252598506</v>
      </c>
    </row>
    <row r="413" spans="1:6" s="6" customFormat="1" ht="21" customHeight="1" x14ac:dyDescent="0.2">
      <c r="A413" s="53" t="s">
        <v>51</v>
      </c>
      <c r="B413" s="14" t="s">
        <v>173</v>
      </c>
      <c r="C413" s="5"/>
      <c r="D413" s="5"/>
      <c r="E413" s="5"/>
      <c r="F413" s="38" t="e">
        <f t="shared" si="30"/>
        <v>#DIV/0!</v>
      </c>
    </row>
    <row r="414" spans="1:6" s="6" customFormat="1" ht="10.5" customHeight="1" x14ac:dyDescent="0.2">
      <c r="A414" s="54"/>
      <c r="B414" s="11" t="s">
        <v>4</v>
      </c>
      <c r="C414" s="4">
        <f>SUM(C415:C420)</f>
        <v>224151.45254</v>
      </c>
      <c r="D414" s="4">
        <f>SUM(D415:D420)</f>
        <v>161671.73837826052</v>
      </c>
      <c r="E414" s="4">
        <f>SUM(E415:E420)</f>
        <v>161671.73837826052</v>
      </c>
      <c r="F414" s="38">
        <f t="shared" si="30"/>
        <v>0.72126116760010761</v>
      </c>
    </row>
    <row r="415" spans="1:6" s="6" customFormat="1" ht="10.5" customHeight="1" x14ac:dyDescent="0.2">
      <c r="A415" s="54"/>
      <c r="B415" s="11" t="s">
        <v>3</v>
      </c>
      <c r="C415" s="5">
        <f t="shared" ref="C415:E420" si="33">C424+C433</f>
        <v>0</v>
      </c>
      <c r="D415" s="5">
        <f t="shared" si="33"/>
        <v>0</v>
      </c>
      <c r="E415" s="5">
        <f t="shared" si="33"/>
        <v>0</v>
      </c>
      <c r="F415" s="38" t="e">
        <f t="shared" si="30"/>
        <v>#DIV/0!</v>
      </c>
    </row>
    <row r="416" spans="1:6" s="6" customFormat="1" ht="10.5" customHeight="1" x14ac:dyDescent="0.2">
      <c r="A416" s="54"/>
      <c r="B416" s="11" t="s">
        <v>2</v>
      </c>
      <c r="C416" s="5">
        <f t="shared" si="33"/>
        <v>137651.45254</v>
      </c>
      <c r="D416" s="5">
        <f t="shared" si="33"/>
        <v>102873.84363</v>
      </c>
      <c r="E416" s="5">
        <f t="shared" si="33"/>
        <v>102873.84363</v>
      </c>
      <c r="F416" s="38">
        <f t="shared" si="30"/>
        <v>0.74735022211339175</v>
      </c>
    </row>
    <row r="417" spans="1:6" s="6" customFormat="1" ht="10.5" customHeight="1" x14ac:dyDescent="0.2">
      <c r="A417" s="54"/>
      <c r="B417" s="11" t="s">
        <v>1</v>
      </c>
      <c r="C417" s="5">
        <f t="shared" si="33"/>
        <v>0</v>
      </c>
      <c r="D417" s="5">
        <f t="shared" si="33"/>
        <v>0</v>
      </c>
      <c r="E417" s="5">
        <f t="shared" si="33"/>
        <v>0</v>
      </c>
      <c r="F417" s="38" t="e">
        <f t="shared" si="30"/>
        <v>#DIV/0!</v>
      </c>
    </row>
    <row r="418" spans="1:6" s="6" customFormat="1" ht="10.5" customHeight="1" x14ac:dyDescent="0.2">
      <c r="A418" s="54"/>
      <c r="B418" s="11" t="s">
        <v>0</v>
      </c>
      <c r="C418" s="5">
        <f t="shared" si="33"/>
        <v>0</v>
      </c>
      <c r="D418" s="5">
        <f t="shared" si="33"/>
        <v>0</v>
      </c>
      <c r="E418" s="5">
        <f t="shared" si="33"/>
        <v>0</v>
      </c>
      <c r="F418" s="38" t="e">
        <f t="shared" si="30"/>
        <v>#DIV/0!</v>
      </c>
    </row>
    <row r="419" spans="1:6" s="6" customFormat="1" ht="10.5" customHeight="1" x14ac:dyDescent="0.2">
      <c r="A419" s="54"/>
      <c r="B419" s="11" t="s">
        <v>111</v>
      </c>
      <c r="C419" s="5">
        <f t="shared" si="33"/>
        <v>0</v>
      </c>
      <c r="D419" s="5">
        <f t="shared" si="33"/>
        <v>0</v>
      </c>
      <c r="E419" s="5">
        <f t="shared" si="33"/>
        <v>0</v>
      </c>
      <c r="F419" s="38" t="e">
        <f t="shared" si="30"/>
        <v>#DIV/0!</v>
      </c>
    </row>
    <row r="420" spans="1:6" s="6" customFormat="1" ht="10.5" customHeight="1" x14ac:dyDescent="0.2">
      <c r="A420" s="54"/>
      <c r="B420" s="11" t="s">
        <v>104</v>
      </c>
      <c r="C420" s="5">
        <f t="shared" si="33"/>
        <v>86500</v>
      </c>
      <c r="D420" s="5">
        <f t="shared" si="33"/>
        <v>58797.8947482605</v>
      </c>
      <c r="E420" s="5">
        <f t="shared" si="33"/>
        <v>58797.8947482605</v>
      </c>
      <c r="F420" s="38">
        <f t="shared" si="30"/>
        <v>0.6797444479567688</v>
      </c>
    </row>
    <row r="421" spans="1:6" s="6" customFormat="1" ht="39" x14ac:dyDescent="0.2">
      <c r="A421" s="55"/>
      <c r="B421" s="11" t="s">
        <v>200</v>
      </c>
      <c r="C421" s="5"/>
      <c r="D421" s="5"/>
      <c r="E421" s="5"/>
      <c r="F421" s="38" t="e">
        <f t="shared" si="30"/>
        <v>#DIV/0!</v>
      </c>
    </row>
    <row r="422" spans="1:6" s="6" customFormat="1" ht="39" customHeight="1" x14ac:dyDescent="0.2">
      <c r="A422" s="51" t="s">
        <v>50</v>
      </c>
      <c r="B422" s="14" t="s">
        <v>133</v>
      </c>
      <c r="C422" s="28"/>
      <c r="D422" s="28"/>
      <c r="E422" s="4"/>
      <c r="F422" s="38" t="e">
        <f t="shared" si="30"/>
        <v>#DIV/0!</v>
      </c>
    </row>
    <row r="423" spans="1:6" s="6" customFormat="1" ht="9.75" customHeight="1" x14ac:dyDescent="0.2">
      <c r="A423" s="51"/>
      <c r="B423" s="11" t="s">
        <v>4</v>
      </c>
      <c r="C423" s="4">
        <f>SUM(C424:C429)</f>
        <v>182351.45254</v>
      </c>
      <c r="D423" s="4">
        <f>SUM(D424:D429)</f>
        <v>153286.41037826051</v>
      </c>
      <c r="E423" s="4">
        <f>SUM(E424:E429)</f>
        <v>153286.41037826051</v>
      </c>
      <c r="F423" s="38">
        <f t="shared" si="30"/>
        <v>0.84060975793234283</v>
      </c>
    </row>
    <row r="424" spans="1:6" s="6" customFormat="1" ht="10.5" customHeight="1" x14ac:dyDescent="0.2">
      <c r="A424" s="51"/>
      <c r="B424" s="11" t="s">
        <v>3</v>
      </c>
      <c r="C424" s="5">
        <v>0</v>
      </c>
      <c r="D424" s="5">
        <v>0</v>
      </c>
      <c r="E424" s="5">
        <v>0</v>
      </c>
      <c r="F424" s="38" t="e">
        <f t="shared" si="30"/>
        <v>#DIV/0!</v>
      </c>
    </row>
    <row r="425" spans="1:6" s="6" customFormat="1" ht="10.5" customHeight="1" x14ac:dyDescent="0.2">
      <c r="A425" s="51"/>
      <c r="B425" s="11" t="s">
        <v>2</v>
      </c>
      <c r="C425" s="5">
        <f>126251.45254</f>
        <v>126251.45254</v>
      </c>
      <c r="D425" s="5">
        <f>4606.49691+94074.68272</f>
        <v>98681.179629999999</v>
      </c>
      <c r="E425" s="5">
        <f>4606.49691+94074.68272</f>
        <v>98681.179629999999</v>
      </c>
      <c r="F425" s="38">
        <f t="shared" si="30"/>
        <v>0.78162411318582681</v>
      </c>
    </row>
    <row r="426" spans="1:6" s="6" customFormat="1" ht="10.5" customHeight="1" x14ac:dyDescent="0.2">
      <c r="A426" s="51"/>
      <c r="B426" s="11" t="s">
        <v>1</v>
      </c>
      <c r="C426" s="5">
        <v>0</v>
      </c>
      <c r="D426" s="5">
        <v>0</v>
      </c>
      <c r="E426" s="5">
        <v>0</v>
      </c>
      <c r="F426" s="38" t="e">
        <f t="shared" si="30"/>
        <v>#DIV/0!</v>
      </c>
    </row>
    <row r="427" spans="1:6" s="6" customFormat="1" ht="10.5" customHeight="1" x14ac:dyDescent="0.2">
      <c r="A427" s="51"/>
      <c r="B427" s="11" t="s">
        <v>0</v>
      </c>
      <c r="C427" s="5">
        <v>0</v>
      </c>
      <c r="D427" s="5">
        <v>0</v>
      </c>
      <c r="E427" s="5">
        <v>0</v>
      </c>
      <c r="F427" s="38" t="e">
        <f t="shared" si="30"/>
        <v>#DIV/0!</v>
      </c>
    </row>
    <row r="428" spans="1:6" s="6" customFormat="1" ht="10.5" customHeight="1" x14ac:dyDescent="0.2">
      <c r="A428" s="51"/>
      <c r="B428" s="11" t="s">
        <v>111</v>
      </c>
      <c r="C428" s="5">
        <v>0</v>
      </c>
      <c r="D428" s="5">
        <v>0</v>
      </c>
      <c r="E428" s="5">
        <v>0</v>
      </c>
      <c r="F428" s="38" t="e">
        <f t="shared" si="30"/>
        <v>#DIV/0!</v>
      </c>
    </row>
    <row r="429" spans="1:6" s="6" customFormat="1" ht="10.5" customHeight="1" x14ac:dyDescent="0.2">
      <c r="A429" s="51"/>
      <c r="B429" s="11" t="s">
        <v>104</v>
      </c>
      <c r="C429" s="5">
        <v>56100</v>
      </c>
      <c r="D429" s="5">
        <f>D425*0.55335</f>
        <v>54605.230748260503</v>
      </c>
      <c r="E429" s="5">
        <f>E425*0.55335</f>
        <v>54605.230748260503</v>
      </c>
      <c r="F429" s="38">
        <f t="shared" si="30"/>
        <v>0.97335527180500003</v>
      </c>
    </row>
    <row r="430" spans="1:6" s="6" customFormat="1" ht="11.25" customHeight="1" x14ac:dyDescent="0.2">
      <c r="A430" s="51"/>
      <c r="B430" s="11" t="s">
        <v>113</v>
      </c>
      <c r="C430" s="5">
        <f>C425</f>
        <v>126251.45254</v>
      </c>
      <c r="D430" s="5">
        <f>D425</f>
        <v>98681.179629999999</v>
      </c>
      <c r="E430" s="5">
        <f>E425</f>
        <v>98681.179629999999</v>
      </c>
      <c r="F430" s="38">
        <f t="shared" si="30"/>
        <v>0.78162411318582681</v>
      </c>
    </row>
    <row r="431" spans="1:6" s="6" customFormat="1" ht="35.25" customHeight="1" x14ac:dyDescent="0.2">
      <c r="A431" s="51" t="s">
        <v>49</v>
      </c>
      <c r="B431" s="14" t="s">
        <v>134</v>
      </c>
      <c r="C431" s="4"/>
      <c r="D431" s="4"/>
      <c r="E431" s="4"/>
      <c r="F431" s="38" t="e">
        <f t="shared" si="30"/>
        <v>#DIV/0!</v>
      </c>
    </row>
    <row r="432" spans="1:6" s="6" customFormat="1" ht="10.5" customHeight="1" x14ac:dyDescent="0.2">
      <c r="A432" s="51"/>
      <c r="B432" s="11" t="s">
        <v>4</v>
      </c>
      <c r="C432" s="4">
        <f>SUM(C433:C438)</f>
        <v>41800</v>
      </c>
      <c r="D432" s="4">
        <f>SUM(D433:D438)</f>
        <v>8385.3280000000013</v>
      </c>
      <c r="E432" s="4">
        <f>SUM(E433:E438)</f>
        <v>8385.3280000000013</v>
      </c>
      <c r="F432" s="38">
        <f t="shared" si="30"/>
        <v>0.20060593301435409</v>
      </c>
    </row>
    <row r="433" spans="1:6" s="6" customFormat="1" ht="10.5" customHeight="1" x14ac:dyDescent="0.2">
      <c r="A433" s="51"/>
      <c r="B433" s="11" t="s">
        <v>3</v>
      </c>
      <c r="C433" s="5">
        <v>0</v>
      </c>
      <c r="D433" s="5">
        <v>0</v>
      </c>
      <c r="E433" s="5">
        <v>0</v>
      </c>
      <c r="F433" s="38" t="e">
        <f t="shared" si="30"/>
        <v>#DIV/0!</v>
      </c>
    </row>
    <row r="434" spans="1:6" s="6" customFormat="1" ht="10.5" customHeight="1" x14ac:dyDescent="0.2">
      <c r="A434" s="51"/>
      <c r="B434" s="11" t="s">
        <v>2</v>
      </c>
      <c r="C434" s="5">
        <v>11400</v>
      </c>
      <c r="D434" s="5">
        <v>4192.6640000000007</v>
      </c>
      <c r="E434" s="5">
        <v>4192.6640000000007</v>
      </c>
      <c r="F434" s="38">
        <f t="shared" si="30"/>
        <v>0.36777754385964917</v>
      </c>
    </row>
    <row r="435" spans="1:6" s="6" customFormat="1" ht="10.5" customHeight="1" x14ac:dyDescent="0.2">
      <c r="A435" s="51"/>
      <c r="B435" s="11" t="s">
        <v>1</v>
      </c>
      <c r="C435" s="5">
        <v>0</v>
      </c>
      <c r="D435" s="5">
        <v>0</v>
      </c>
      <c r="E435" s="5">
        <v>0</v>
      </c>
      <c r="F435" s="38" t="e">
        <f t="shared" si="30"/>
        <v>#DIV/0!</v>
      </c>
    </row>
    <row r="436" spans="1:6" s="6" customFormat="1" ht="10.5" customHeight="1" x14ac:dyDescent="0.2">
      <c r="A436" s="51"/>
      <c r="B436" s="11" t="s">
        <v>0</v>
      </c>
      <c r="C436" s="5">
        <v>0</v>
      </c>
      <c r="D436" s="5">
        <v>0</v>
      </c>
      <c r="E436" s="5">
        <v>0</v>
      </c>
      <c r="F436" s="38" t="e">
        <f t="shared" si="30"/>
        <v>#DIV/0!</v>
      </c>
    </row>
    <row r="437" spans="1:6" s="6" customFormat="1" ht="10.5" customHeight="1" x14ac:dyDescent="0.2">
      <c r="A437" s="51"/>
      <c r="B437" s="11" t="s">
        <v>111</v>
      </c>
      <c r="C437" s="5">
        <v>0</v>
      </c>
      <c r="D437" s="5">
        <v>0</v>
      </c>
      <c r="E437" s="5">
        <v>0</v>
      </c>
      <c r="F437" s="38" t="e">
        <f t="shared" si="30"/>
        <v>#DIV/0!</v>
      </c>
    </row>
    <row r="438" spans="1:6" s="6" customFormat="1" ht="12.75" customHeight="1" x14ac:dyDescent="0.2">
      <c r="A438" s="51"/>
      <c r="B438" s="11" t="s">
        <v>104</v>
      </c>
      <c r="C438" s="5">
        <v>30400</v>
      </c>
      <c r="D438" s="5">
        <v>4192.6640000000007</v>
      </c>
      <c r="E438" s="5">
        <v>4192.6640000000007</v>
      </c>
      <c r="F438" s="38">
        <f t="shared" si="30"/>
        <v>0.13791657894736845</v>
      </c>
    </row>
    <row r="439" spans="1:6" s="6" customFormat="1" ht="12.75" customHeight="1" x14ac:dyDescent="0.2">
      <c r="A439" s="51"/>
      <c r="B439" s="11" t="s">
        <v>113</v>
      </c>
      <c r="C439" s="5">
        <f>C434</f>
        <v>11400</v>
      </c>
      <c r="D439" s="5">
        <f>D434</f>
        <v>4192.6640000000007</v>
      </c>
      <c r="E439" s="5">
        <f>E434</f>
        <v>4192.6640000000007</v>
      </c>
      <c r="F439" s="38">
        <f t="shared" si="30"/>
        <v>0.36777754385964917</v>
      </c>
    </row>
    <row r="440" spans="1:6" s="6" customFormat="1" ht="11.25" customHeight="1" x14ac:dyDescent="0.2">
      <c r="A440" s="61" t="s">
        <v>48</v>
      </c>
      <c r="B440" s="61"/>
      <c r="C440" s="61"/>
      <c r="D440" s="61"/>
      <c r="E440" s="61"/>
      <c r="F440" s="38" t="e">
        <f t="shared" si="30"/>
        <v>#DIV/0!</v>
      </c>
    </row>
    <row r="441" spans="1:6" s="6" customFormat="1" ht="10.5" customHeight="1" x14ac:dyDescent="0.2">
      <c r="A441" s="62"/>
      <c r="B441" s="11" t="s">
        <v>112</v>
      </c>
      <c r="C441" s="25">
        <f>SUM(C442:C447)</f>
        <v>376274.60130000004</v>
      </c>
      <c r="D441" s="25">
        <f>SUM(D442:D447)</f>
        <v>289818.85054000001</v>
      </c>
      <c r="E441" s="25">
        <f>SUM(E442:E447)</f>
        <v>289818.85054000001</v>
      </c>
      <c r="F441" s="38">
        <f t="shared" si="30"/>
        <v>0.7702322972071407</v>
      </c>
    </row>
    <row r="442" spans="1:6" s="6" customFormat="1" ht="10.5" customHeight="1" x14ac:dyDescent="0.2">
      <c r="A442" s="62"/>
      <c r="B442" s="11" t="s">
        <v>3</v>
      </c>
      <c r="C442" s="25">
        <f t="shared" ref="C442:E447" si="34">C450+C475+C532</f>
        <v>20636.3</v>
      </c>
      <c r="D442" s="25">
        <f t="shared" si="34"/>
        <v>20636.3</v>
      </c>
      <c r="E442" s="25">
        <f t="shared" si="34"/>
        <v>20636.3</v>
      </c>
      <c r="F442" s="38">
        <f t="shared" si="30"/>
        <v>1</v>
      </c>
    </row>
    <row r="443" spans="1:6" s="6" customFormat="1" ht="10.5" customHeight="1" x14ac:dyDescent="0.2">
      <c r="A443" s="62"/>
      <c r="B443" s="11" t="s">
        <v>2</v>
      </c>
      <c r="C443" s="25">
        <f t="shared" si="34"/>
        <v>295630.90169000003</v>
      </c>
      <c r="D443" s="25">
        <f t="shared" si="34"/>
        <v>215809.20407000001</v>
      </c>
      <c r="E443" s="25">
        <f t="shared" si="34"/>
        <v>215809.20407000001</v>
      </c>
      <c r="F443" s="38">
        <f t="shared" si="30"/>
        <v>0.72999541941085222</v>
      </c>
    </row>
    <row r="444" spans="1:6" s="6" customFormat="1" ht="10.5" customHeight="1" x14ac:dyDescent="0.2">
      <c r="A444" s="62"/>
      <c r="B444" s="11" t="s">
        <v>1</v>
      </c>
      <c r="C444" s="25">
        <f t="shared" si="34"/>
        <v>22917.39961</v>
      </c>
      <c r="D444" s="25">
        <f t="shared" si="34"/>
        <v>13568.34347</v>
      </c>
      <c r="E444" s="25">
        <f t="shared" si="34"/>
        <v>13568.34347</v>
      </c>
      <c r="F444" s="38">
        <f t="shared" si="30"/>
        <v>0.59205423394020051</v>
      </c>
    </row>
    <row r="445" spans="1:6" s="6" customFormat="1" ht="10.5" customHeight="1" x14ac:dyDescent="0.2">
      <c r="A445" s="62"/>
      <c r="B445" s="11" t="s">
        <v>0</v>
      </c>
      <c r="C445" s="25">
        <f t="shared" si="34"/>
        <v>0</v>
      </c>
      <c r="D445" s="25">
        <f t="shared" si="34"/>
        <v>0</v>
      </c>
      <c r="E445" s="25">
        <f t="shared" si="34"/>
        <v>0</v>
      </c>
      <c r="F445" s="38" t="e">
        <f t="shared" si="30"/>
        <v>#DIV/0!</v>
      </c>
    </row>
    <row r="446" spans="1:6" s="6" customFormat="1" ht="10.5" customHeight="1" x14ac:dyDescent="0.2">
      <c r="A446" s="62"/>
      <c r="B446" s="11" t="s">
        <v>111</v>
      </c>
      <c r="C446" s="25">
        <f t="shared" si="34"/>
        <v>0</v>
      </c>
      <c r="D446" s="25">
        <f t="shared" si="34"/>
        <v>0</v>
      </c>
      <c r="E446" s="25">
        <f t="shared" si="34"/>
        <v>0</v>
      </c>
      <c r="F446" s="38" t="e">
        <f t="shared" si="30"/>
        <v>#DIV/0!</v>
      </c>
    </row>
    <row r="447" spans="1:6" s="6" customFormat="1" ht="10.5" customHeight="1" x14ac:dyDescent="0.2">
      <c r="A447" s="62"/>
      <c r="B447" s="11" t="s">
        <v>104</v>
      </c>
      <c r="C447" s="25">
        <f t="shared" si="34"/>
        <v>37090</v>
      </c>
      <c r="D447" s="25">
        <f t="shared" si="34"/>
        <v>39805.002999999997</v>
      </c>
      <c r="E447" s="25">
        <f t="shared" si="34"/>
        <v>39805.002999999997</v>
      </c>
      <c r="F447" s="38">
        <f t="shared" si="30"/>
        <v>1.073200404421677</v>
      </c>
    </row>
    <row r="448" spans="1:6" s="6" customFormat="1" ht="31.5" customHeight="1" x14ac:dyDescent="0.2">
      <c r="A448" s="53" t="s">
        <v>47</v>
      </c>
      <c r="B448" s="12" t="s">
        <v>172</v>
      </c>
      <c r="C448" s="4"/>
      <c r="D448" s="4"/>
      <c r="E448" s="4"/>
      <c r="F448" s="38" t="e">
        <f t="shared" si="30"/>
        <v>#DIV/0!</v>
      </c>
    </row>
    <row r="449" spans="1:6" s="6" customFormat="1" ht="10.5" customHeight="1" x14ac:dyDescent="0.2">
      <c r="A449" s="54"/>
      <c r="B449" s="11" t="s">
        <v>4</v>
      </c>
      <c r="C449" s="4">
        <f>SUM(C450:C455)</f>
        <v>119226.17</v>
      </c>
      <c r="D449" s="4">
        <f>SUM(D450:D455)</f>
        <v>86924.653999999995</v>
      </c>
      <c r="E449" s="4">
        <f>SUM(E450:E455)</f>
        <v>86924.653999999995</v>
      </c>
      <c r="F449" s="38">
        <f t="shared" si="30"/>
        <v>0.72907360858777903</v>
      </c>
    </row>
    <row r="450" spans="1:6" s="6" customFormat="1" ht="10.5" customHeight="1" x14ac:dyDescent="0.2">
      <c r="A450" s="54"/>
      <c r="B450" s="11" t="s">
        <v>3</v>
      </c>
      <c r="C450" s="4">
        <f t="shared" ref="C450:E455" si="35">C459+C467</f>
        <v>20251.8</v>
      </c>
      <c r="D450" s="4">
        <f t="shared" si="35"/>
        <v>20251.8</v>
      </c>
      <c r="E450" s="4">
        <f t="shared" si="35"/>
        <v>20251.8</v>
      </c>
      <c r="F450" s="38">
        <f t="shared" si="30"/>
        <v>1</v>
      </c>
    </row>
    <row r="451" spans="1:6" s="6" customFormat="1" ht="10.5" customHeight="1" x14ac:dyDescent="0.2">
      <c r="A451" s="54"/>
      <c r="B451" s="11" t="s">
        <v>2</v>
      </c>
      <c r="C451" s="4">
        <f t="shared" si="35"/>
        <v>62274.37</v>
      </c>
      <c r="D451" s="4">
        <f t="shared" si="35"/>
        <v>27257.851000000002</v>
      </c>
      <c r="E451" s="4">
        <f t="shared" si="35"/>
        <v>27257.851000000002</v>
      </c>
      <c r="F451" s="38" t="s">
        <v>228</v>
      </c>
    </row>
    <row r="452" spans="1:6" s="6" customFormat="1" ht="10.5" customHeight="1" x14ac:dyDescent="0.2">
      <c r="A452" s="54"/>
      <c r="B452" s="11" t="s">
        <v>1</v>
      </c>
      <c r="C452" s="4">
        <f t="shared" si="35"/>
        <v>0</v>
      </c>
      <c r="D452" s="4">
        <f t="shared" si="35"/>
        <v>0</v>
      </c>
      <c r="E452" s="4">
        <f t="shared" si="35"/>
        <v>0</v>
      </c>
      <c r="F452" s="38" t="e">
        <f t="shared" si="30"/>
        <v>#DIV/0!</v>
      </c>
    </row>
    <row r="453" spans="1:6" s="6" customFormat="1" ht="10.5" customHeight="1" x14ac:dyDescent="0.2">
      <c r="A453" s="54"/>
      <c r="B453" s="11" t="s">
        <v>0</v>
      </c>
      <c r="C453" s="4">
        <f t="shared" si="35"/>
        <v>0</v>
      </c>
      <c r="D453" s="4">
        <f t="shared" si="35"/>
        <v>0</v>
      </c>
      <c r="E453" s="4">
        <f t="shared" si="35"/>
        <v>0</v>
      </c>
      <c r="F453" s="38" t="e">
        <f t="shared" si="30"/>
        <v>#DIV/0!</v>
      </c>
    </row>
    <row r="454" spans="1:6" s="6" customFormat="1" ht="10.5" customHeight="1" x14ac:dyDescent="0.2">
      <c r="A454" s="54"/>
      <c r="B454" s="11" t="s">
        <v>111</v>
      </c>
      <c r="C454" s="4">
        <f t="shared" si="35"/>
        <v>0</v>
      </c>
      <c r="D454" s="4">
        <f t="shared" si="35"/>
        <v>0</v>
      </c>
      <c r="E454" s="4">
        <f t="shared" si="35"/>
        <v>0</v>
      </c>
      <c r="F454" s="38" t="e">
        <f t="shared" si="30"/>
        <v>#DIV/0!</v>
      </c>
    </row>
    <row r="455" spans="1:6" s="6" customFormat="1" ht="10.5" customHeight="1" x14ac:dyDescent="0.2">
      <c r="A455" s="54"/>
      <c r="B455" s="11" t="s">
        <v>104</v>
      </c>
      <c r="C455" s="4">
        <f t="shared" si="35"/>
        <v>36700</v>
      </c>
      <c r="D455" s="4">
        <f t="shared" si="35"/>
        <v>39415.002999999997</v>
      </c>
      <c r="E455" s="4">
        <f t="shared" si="35"/>
        <v>39415.002999999997</v>
      </c>
      <c r="F455" s="38">
        <f t="shared" si="30"/>
        <v>1.0739782833787466</v>
      </c>
    </row>
    <row r="456" spans="1:6" s="6" customFormat="1" ht="52.5" customHeight="1" x14ac:dyDescent="0.2">
      <c r="A456" s="55"/>
      <c r="B456" s="11" t="s">
        <v>208</v>
      </c>
      <c r="C456" s="5"/>
      <c r="D456" s="5"/>
      <c r="E456" s="5"/>
      <c r="F456" s="38" t="e">
        <f t="shared" si="30"/>
        <v>#DIV/0!</v>
      </c>
    </row>
    <row r="457" spans="1:6" s="6" customFormat="1" ht="33" customHeight="1" x14ac:dyDescent="0.2">
      <c r="A457" s="53" t="s">
        <v>46</v>
      </c>
      <c r="B457" s="14" t="s">
        <v>135</v>
      </c>
      <c r="C457" s="4"/>
      <c r="D457" s="4"/>
      <c r="E457" s="4"/>
      <c r="F457" s="38" t="e">
        <f t="shared" si="30"/>
        <v>#DIV/0!</v>
      </c>
    </row>
    <row r="458" spans="1:6" s="6" customFormat="1" ht="11.25" customHeight="1" x14ac:dyDescent="0.2">
      <c r="A458" s="54"/>
      <c r="B458" s="11" t="s">
        <v>4</v>
      </c>
      <c r="C458" s="4">
        <f>SUM(C459:C464)</f>
        <v>66479.539000000004</v>
      </c>
      <c r="D458" s="4">
        <f>SUM(D459:D464)</f>
        <v>53393.633000000002</v>
      </c>
      <c r="E458" s="4">
        <f>SUM(E459:E464)</f>
        <v>53393.633000000002</v>
      </c>
      <c r="F458" s="38">
        <f t="shared" si="30"/>
        <v>0.80315889374623972</v>
      </c>
    </row>
    <row r="459" spans="1:6" s="6" customFormat="1" ht="11.25" customHeight="1" x14ac:dyDescent="0.2">
      <c r="A459" s="54"/>
      <c r="B459" s="11" t="s">
        <v>3</v>
      </c>
      <c r="C459" s="5">
        <v>14176.26</v>
      </c>
      <c r="D459" s="5">
        <v>14176.26</v>
      </c>
      <c r="E459" s="5">
        <v>14176.26</v>
      </c>
      <c r="F459" s="38">
        <f t="shared" si="30"/>
        <v>1</v>
      </c>
    </row>
    <row r="460" spans="1:6" s="6" customFormat="1" ht="11.25" customHeight="1" x14ac:dyDescent="0.2">
      <c r="A460" s="54"/>
      <c r="B460" s="11" t="s">
        <v>2</v>
      </c>
      <c r="C460" s="5">
        <v>32953.279000000002</v>
      </c>
      <c r="D460" s="5">
        <v>15067.064</v>
      </c>
      <c r="E460" s="5">
        <v>15067.064</v>
      </c>
      <c r="F460" s="38">
        <f t="shared" si="30"/>
        <v>0.45722503062593556</v>
      </c>
    </row>
    <row r="461" spans="1:6" s="6" customFormat="1" ht="11.25" customHeight="1" x14ac:dyDescent="0.2">
      <c r="A461" s="54"/>
      <c r="B461" s="11" t="s">
        <v>1</v>
      </c>
      <c r="C461" s="5">
        <v>0</v>
      </c>
      <c r="D461" s="5">
        <v>0</v>
      </c>
      <c r="E461" s="5">
        <v>0</v>
      </c>
      <c r="F461" s="38" t="e">
        <f t="shared" si="30"/>
        <v>#DIV/0!</v>
      </c>
    </row>
    <row r="462" spans="1:6" s="6" customFormat="1" ht="11.25" customHeight="1" x14ac:dyDescent="0.2">
      <c r="A462" s="54"/>
      <c r="B462" s="11" t="s">
        <v>0</v>
      </c>
      <c r="C462" s="5">
        <v>0</v>
      </c>
      <c r="D462" s="5">
        <v>0</v>
      </c>
      <c r="E462" s="5">
        <v>0</v>
      </c>
      <c r="F462" s="38" t="e">
        <f t="shared" ref="F462:F525" si="36">E462/C462</f>
        <v>#DIV/0!</v>
      </c>
    </row>
    <row r="463" spans="1:6" s="6" customFormat="1" ht="11.25" customHeight="1" x14ac:dyDescent="0.2">
      <c r="A463" s="54"/>
      <c r="B463" s="11" t="s">
        <v>111</v>
      </c>
      <c r="C463" s="5">
        <v>0</v>
      </c>
      <c r="D463" s="5">
        <v>0</v>
      </c>
      <c r="E463" s="5">
        <v>0</v>
      </c>
      <c r="F463" s="38" t="e">
        <f t="shared" si="36"/>
        <v>#DIV/0!</v>
      </c>
    </row>
    <row r="464" spans="1:6" s="6" customFormat="1" ht="11.25" customHeight="1" x14ac:dyDescent="0.2">
      <c r="A464" s="54"/>
      <c r="B464" s="11" t="s">
        <v>104</v>
      </c>
      <c r="C464" s="5">
        <v>19350</v>
      </c>
      <c r="D464" s="5">
        <v>24150.309000000001</v>
      </c>
      <c r="E464" s="5">
        <v>24150.309000000001</v>
      </c>
      <c r="F464" s="38">
        <f t="shared" si="36"/>
        <v>1.2480779844961241</v>
      </c>
    </row>
    <row r="465" spans="1:6" s="6" customFormat="1" ht="32.25" customHeight="1" x14ac:dyDescent="0.2">
      <c r="A465" s="53" t="s">
        <v>45</v>
      </c>
      <c r="B465" s="14" t="s">
        <v>136</v>
      </c>
      <c r="C465" s="4"/>
      <c r="D465" s="4"/>
      <c r="E465" s="4"/>
      <c r="F465" s="38" t="e">
        <f t="shared" si="36"/>
        <v>#DIV/0!</v>
      </c>
    </row>
    <row r="466" spans="1:6" s="6" customFormat="1" ht="9.75" customHeight="1" x14ac:dyDescent="0.2">
      <c r="A466" s="54"/>
      <c r="B466" s="11" t="s">
        <v>4</v>
      </c>
      <c r="C466" s="4">
        <f>SUM(C467:C472)</f>
        <v>52746.631000000001</v>
      </c>
      <c r="D466" s="4">
        <f>SUM(D467:D472)</f>
        <v>33531.021000000001</v>
      </c>
      <c r="E466" s="4">
        <f>SUM(E467:E472)</f>
        <v>33531.021000000001</v>
      </c>
      <c r="F466" s="38">
        <f t="shared" si="36"/>
        <v>0.63569976630355784</v>
      </c>
    </row>
    <row r="467" spans="1:6" s="6" customFormat="1" ht="9.75" customHeight="1" x14ac:dyDescent="0.2">
      <c r="A467" s="54"/>
      <c r="B467" s="11" t="s">
        <v>3</v>
      </c>
      <c r="C467" s="5">
        <v>6075.54</v>
      </c>
      <c r="D467" s="5">
        <v>6075.54</v>
      </c>
      <c r="E467" s="5">
        <v>6075.54</v>
      </c>
      <c r="F467" s="38">
        <f t="shared" si="36"/>
        <v>1</v>
      </c>
    </row>
    <row r="468" spans="1:6" s="6" customFormat="1" ht="9.75" customHeight="1" x14ac:dyDescent="0.2">
      <c r="A468" s="54"/>
      <c r="B468" s="11" t="s">
        <v>2</v>
      </c>
      <c r="C468" s="5">
        <v>29321.091</v>
      </c>
      <c r="D468" s="5">
        <v>12190.787</v>
      </c>
      <c r="E468" s="5">
        <v>12190.787</v>
      </c>
      <c r="F468" s="38">
        <f t="shared" si="36"/>
        <v>0.4157685333059401</v>
      </c>
    </row>
    <row r="469" spans="1:6" s="6" customFormat="1" ht="9.75" customHeight="1" x14ac:dyDescent="0.2">
      <c r="A469" s="54"/>
      <c r="B469" s="11" t="s">
        <v>1</v>
      </c>
      <c r="C469" s="5">
        <v>0</v>
      </c>
      <c r="D469" s="5">
        <v>0</v>
      </c>
      <c r="E469" s="5">
        <v>0</v>
      </c>
      <c r="F469" s="38" t="e">
        <f t="shared" si="36"/>
        <v>#DIV/0!</v>
      </c>
    </row>
    <row r="470" spans="1:6" s="6" customFormat="1" ht="9.75" customHeight="1" x14ac:dyDescent="0.2">
      <c r="A470" s="54"/>
      <c r="B470" s="11" t="s">
        <v>0</v>
      </c>
      <c r="C470" s="5">
        <v>0</v>
      </c>
      <c r="D470" s="5">
        <v>0</v>
      </c>
      <c r="E470" s="5">
        <v>0</v>
      </c>
      <c r="F470" s="38" t="e">
        <f t="shared" si="36"/>
        <v>#DIV/0!</v>
      </c>
    </row>
    <row r="471" spans="1:6" s="6" customFormat="1" ht="9.75" customHeight="1" x14ac:dyDescent="0.2">
      <c r="A471" s="54"/>
      <c r="B471" s="11" t="s">
        <v>111</v>
      </c>
      <c r="C471" s="5">
        <v>0</v>
      </c>
      <c r="D471" s="5">
        <v>0</v>
      </c>
      <c r="E471" s="5">
        <v>0</v>
      </c>
      <c r="F471" s="38" t="e">
        <f t="shared" si="36"/>
        <v>#DIV/0!</v>
      </c>
    </row>
    <row r="472" spans="1:6" s="6" customFormat="1" ht="9.75" customHeight="1" x14ac:dyDescent="0.2">
      <c r="A472" s="54"/>
      <c r="B472" s="11" t="s">
        <v>104</v>
      </c>
      <c r="C472" s="5">
        <v>17350</v>
      </c>
      <c r="D472" s="5">
        <v>15264.694</v>
      </c>
      <c r="E472" s="5">
        <v>15264.694</v>
      </c>
      <c r="F472" s="38">
        <f t="shared" si="36"/>
        <v>0.87980945244956765</v>
      </c>
    </row>
    <row r="473" spans="1:6" s="6" customFormat="1" ht="39" customHeight="1" x14ac:dyDescent="0.2">
      <c r="A473" s="53" t="s">
        <v>44</v>
      </c>
      <c r="B473" s="13" t="s">
        <v>171</v>
      </c>
      <c r="C473" s="5"/>
      <c r="D473" s="5"/>
      <c r="E473" s="5"/>
      <c r="F473" s="38" t="e">
        <f t="shared" si="36"/>
        <v>#DIV/0!</v>
      </c>
    </row>
    <row r="474" spans="1:6" s="6" customFormat="1" ht="12.75" customHeight="1" x14ac:dyDescent="0.2">
      <c r="A474" s="54"/>
      <c r="B474" s="11" t="s">
        <v>4</v>
      </c>
      <c r="C474" s="4">
        <f>SUM(C475:C480)</f>
        <v>254151.7813</v>
      </c>
      <c r="D474" s="4">
        <f>SUM(D475:D480)</f>
        <v>199997.54654000001</v>
      </c>
      <c r="E474" s="4">
        <f>SUM(E475:E480)</f>
        <v>199997.54654000001</v>
      </c>
      <c r="F474" s="38">
        <f t="shared" si="36"/>
        <v>0.78692167930911927</v>
      </c>
    </row>
    <row r="475" spans="1:6" s="6" customFormat="1" ht="12.75" customHeight="1" x14ac:dyDescent="0.2">
      <c r="A475" s="54"/>
      <c r="B475" s="11" t="s">
        <v>3</v>
      </c>
      <c r="C475" s="5">
        <f t="shared" ref="C475:E480" si="37">C484+C492++C508+C500+C516+C524</f>
        <v>0</v>
      </c>
      <c r="D475" s="5">
        <f t="shared" si="37"/>
        <v>0</v>
      </c>
      <c r="E475" s="5">
        <f t="shared" si="37"/>
        <v>0</v>
      </c>
      <c r="F475" s="38" t="e">
        <f t="shared" si="36"/>
        <v>#DIV/0!</v>
      </c>
    </row>
    <row r="476" spans="1:6" s="6" customFormat="1" ht="12.75" customHeight="1" x14ac:dyDescent="0.2">
      <c r="A476" s="54"/>
      <c r="B476" s="11" t="s">
        <v>2</v>
      </c>
      <c r="C476" s="5">
        <f t="shared" si="37"/>
        <v>231644.38169000001</v>
      </c>
      <c r="D476" s="5">
        <f t="shared" si="37"/>
        <v>186839.20307000002</v>
      </c>
      <c r="E476" s="5">
        <f t="shared" si="37"/>
        <v>186839.20307000002</v>
      </c>
      <c r="F476" s="38">
        <f t="shared" si="36"/>
        <v>0.80657774519236602</v>
      </c>
    </row>
    <row r="477" spans="1:6" s="6" customFormat="1" ht="12.75" customHeight="1" x14ac:dyDescent="0.2">
      <c r="A477" s="54"/>
      <c r="B477" s="11" t="s">
        <v>1</v>
      </c>
      <c r="C477" s="5">
        <f t="shared" si="37"/>
        <v>22507.39961</v>
      </c>
      <c r="D477" s="5">
        <f t="shared" si="37"/>
        <v>13158.34347</v>
      </c>
      <c r="E477" s="5">
        <f t="shared" si="37"/>
        <v>13158.34347</v>
      </c>
      <c r="F477" s="38">
        <f t="shared" si="36"/>
        <v>0.58462299945808793</v>
      </c>
    </row>
    <row r="478" spans="1:6" s="6" customFormat="1" ht="12.75" customHeight="1" x14ac:dyDescent="0.2">
      <c r="A478" s="54"/>
      <c r="B478" s="11" t="s">
        <v>0</v>
      </c>
      <c r="C478" s="5">
        <f t="shared" si="37"/>
        <v>0</v>
      </c>
      <c r="D478" s="5">
        <f t="shared" si="37"/>
        <v>0</v>
      </c>
      <c r="E478" s="5">
        <f t="shared" si="37"/>
        <v>0</v>
      </c>
      <c r="F478" s="38" t="e">
        <f t="shared" si="36"/>
        <v>#DIV/0!</v>
      </c>
    </row>
    <row r="479" spans="1:6" s="6" customFormat="1" ht="12.75" customHeight="1" x14ac:dyDescent="0.2">
      <c r="A479" s="54"/>
      <c r="B479" s="11" t="s">
        <v>111</v>
      </c>
      <c r="C479" s="5">
        <f t="shared" si="37"/>
        <v>0</v>
      </c>
      <c r="D479" s="5">
        <f t="shared" si="37"/>
        <v>0</v>
      </c>
      <c r="E479" s="5">
        <f t="shared" si="37"/>
        <v>0</v>
      </c>
      <c r="F479" s="38" t="e">
        <f t="shared" si="36"/>
        <v>#DIV/0!</v>
      </c>
    </row>
    <row r="480" spans="1:6" s="6" customFormat="1" ht="10.5" customHeight="1" x14ac:dyDescent="0.2">
      <c r="A480" s="54"/>
      <c r="B480" s="11" t="s">
        <v>104</v>
      </c>
      <c r="C480" s="5">
        <f t="shared" si="37"/>
        <v>0</v>
      </c>
      <c r="D480" s="5">
        <f t="shared" si="37"/>
        <v>0</v>
      </c>
      <c r="E480" s="5">
        <f t="shared" si="37"/>
        <v>0</v>
      </c>
      <c r="F480" s="38" t="e">
        <f t="shared" si="36"/>
        <v>#DIV/0!</v>
      </c>
    </row>
    <row r="481" spans="1:6" s="6" customFormat="1" ht="58.5" x14ac:dyDescent="0.2">
      <c r="A481" s="55"/>
      <c r="B481" s="29" t="s">
        <v>201</v>
      </c>
      <c r="C481" s="5"/>
      <c r="D481" s="5"/>
      <c r="E481" s="5"/>
      <c r="F481" s="38" t="e">
        <f t="shared" si="36"/>
        <v>#DIV/0!</v>
      </c>
    </row>
    <row r="482" spans="1:6" s="6" customFormat="1" ht="39.75" customHeight="1" x14ac:dyDescent="0.2">
      <c r="A482" s="53" t="s">
        <v>43</v>
      </c>
      <c r="B482" s="13" t="s">
        <v>137</v>
      </c>
      <c r="C482" s="5"/>
      <c r="D482" s="5"/>
      <c r="E482" s="5"/>
      <c r="F482" s="38" t="e">
        <f t="shared" si="36"/>
        <v>#DIV/0!</v>
      </c>
    </row>
    <row r="483" spans="1:6" s="6" customFormat="1" ht="15" customHeight="1" x14ac:dyDescent="0.2">
      <c r="A483" s="54"/>
      <c r="B483" s="11" t="s">
        <v>4</v>
      </c>
      <c r="C483" s="4">
        <f>SUM(C484:C489)</f>
        <v>77911.202000000005</v>
      </c>
      <c r="D483" s="4">
        <f>SUM(D484:D489)</f>
        <v>59386.784079999998</v>
      </c>
      <c r="E483" s="4">
        <f>SUM(E484:E489)</f>
        <v>59386.784079999998</v>
      </c>
      <c r="F483" s="38">
        <f t="shared" si="36"/>
        <v>0.76223678438435583</v>
      </c>
    </row>
    <row r="484" spans="1:6" s="6" customFormat="1" ht="15" customHeight="1" x14ac:dyDescent="0.2">
      <c r="A484" s="54"/>
      <c r="B484" s="11" t="s">
        <v>3</v>
      </c>
      <c r="C484" s="5">
        <v>0</v>
      </c>
      <c r="D484" s="5">
        <v>0</v>
      </c>
      <c r="E484" s="5">
        <v>0</v>
      </c>
      <c r="F484" s="38" t="e">
        <f t="shared" si="36"/>
        <v>#DIV/0!</v>
      </c>
    </row>
    <row r="485" spans="1:6" s="6" customFormat="1" ht="15" customHeight="1" x14ac:dyDescent="0.2">
      <c r="A485" s="54"/>
      <c r="B485" s="11" t="s">
        <v>2</v>
      </c>
      <c r="C485" s="5">
        <v>70695.63</v>
      </c>
      <c r="D485" s="5">
        <v>53987.985529999998</v>
      </c>
      <c r="E485" s="5">
        <v>53987.985529999998</v>
      </c>
      <c r="F485" s="38">
        <f t="shared" si="36"/>
        <v>0.76366793152561185</v>
      </c>
    </row>
    <row r="486" spans="1:6" s="6" customFormat="1" ht="15" customHeight="1" x14ac:dyDescent="0.2">
      <c r="A486" s="54"/>
      <c r="B486" s="11" t="s">
        <v>1</v>
      </c>
      <c r="C486" s="5">
        <v>7215.5720000000001</v>
      </c>
      <c r="D486" s="5">
        <v>5398.7985500000004</v>
      </c>
      <c r="E486" s="5">
        <v>5398.7985500000004</v>
      </c>
      <c r="F486" s="38">
        <f t="shared" si="36"/>
        <v>0.74821490936546686</v>
      </c>
    </row>
    <row r="487" spans="1:6" s="6" customFormat="1" ht="15" customHeight="1" x14ac:dyDescent="0.2">
      <c r="A487" s="54"/>
      <c r="B487" s="11" t="s">
        <v>0</v>
      </c>
      <c r="C487" s="5">
        <v>0</v>
      </c>
      <c r="D487" s="5">
        <v>0</v>
      </c>
      <c r="E487" s="5">
        <v>0</v>
      </c>
      <c r="F487" s="38" t="e">
        <f t="shared" si="36"/>
        <v>#DIV/0!</v>
      </c>
    </row>
    <row r="488" spans="1:6" s="6" customFormat="1" ht="15" customHeight="1" x14ac:dyDescent="0.2">
      <c r="A488" s="54"/>
      <c r="B488" s="11" t="s">
        <v>111</v>
      </c>
      <c r="C488" s="5">
        <v>0</v>
      </c>
      <c r="D488" s="5">
        <v>0</v>
      </c>
      <c r="E488" s="5">
        <v>0</v>
      </c>
      <c r="F488" s="38" t="e">
        <f t="shared" si="36"/>
        <v>#DIV/0!</v>
      </c>
    </row>
    <row r="489" spans="1:6" s="6" customFormat="1" ht="15" customHeight="1" x14ac:dyDescent="0.2">
      <c r="A489" s="54"/>
      <c r="B489" s="11" t="s">
        <v>104</v>
      </c>
      <c r="C489" s="5">
        <v>0</v>
      </c>
      <c r="D489" s="5">
        <v>0</v>
      </c>
      <c r="E489" s="5">
        <v>0</v>
      </c>
      <c r="F489" s="38" t="e">
        <f t="shared" si="36"/>
        <v>#DIV/0!</v>
      </c>
    </row>
    <row r="490" spans="1:6" s="6" customFormat="1" ht="25.5" customHeight="1" x14ac:dyDescent="0.2">
      <c r="A490" s="53" t="s">
        <v>42</v>
      </c>
      <c r="B490" s="13" t="s">
        <v>138</v>
      </c>
      <c r="C490" s="5"/>
      <c r="D490" s="5"/>
      <c r="E490" s="5"/>
      <c r="F490" s="38" t="e">
        <f t="shared" si="36"/>
        <v>#DIV/0!</v>
      </c>
    </row>
    <row r="491" spans="1:6" s="6" customFormat="1" ht="11.25" customHeight="1" x14ac:dyDescent="0.2">
      <c r="A491" s="54"/>
      <c r="B491" s="11" t="s">
        <v>4</v>
      </c>
      <c r="C491" s="4">
        <f>SUM(C492:C497)</f>
        <v>63195.449919999999</v>
      </c>
      <c r="D491" s="4">
        <f>SUM(D492:D497)</f>
        <v>63195.449919999999</v>
      </c>
      <c r="E491" s="4">
        <f>SUM(E492:E497)</f>
        <v>63195.449919999999</v>
      </c>
      <c r="F491" s="38">
        <f t="shared" si="36"/>
        <v>1</v>
      </c>
    </row>
    <row r="492" spans="1:6" s="6" customFormat="1" ht="11.25" customHeight="1" x14ac:dyDescent="0.2">
      <c r="A492" s="54"/>
      <c r="B492" s="11" t="s">
        <v>3</v>
      </c>
      <c r="C492" s="5">
        <v>0</v>
      </c>
      <c r="D492" s="5">
        <v>0</v>
      </c>
      <c r="E492" s="5">
        <v>0</v>
      </c>
      <c r="F492" s="38" t="e">
        <f t="shared" si="36"/>
        <v>#DIV/0!</v>
      </c>
    </row>
    <row r="493" spans="1:6" s="6" customFormat="1" ht="11.25" customHeight="1" x14ac:dyDescent="0.2">
      <c r="A493" s="54"/>
      <c r="B493" s="11" t="s">
        <v>2</v>
      </c>
      <c r="C493" s="5">
        <v>56875.904999999999</v>
      </c>
      <c r="D493" s="5">
        <v>56875.904999999999</v>
      </c>
      <c r="E493" s="5">
        <v>56875.904999999999</v>
      </c>
      <c r="F493" s="38">
        <f t="shared" si="36"/>
        <v>1</v>
      </c>
    </row>
    <row r="494" spans="1:6" s="6" customFormat="1" ht="11.25" customHeight="1" x14ac:dyDescent="0.2">
      <c r="A494" s="54"/>
      <c r="B494" s="11" t="s">
        <v>1</v>
      </c>
      <c r="C494" s="5">
        <v>6319.5449200000003</v>
      </c>
      <c r="D494" s="5">
        <v>6319.5449200000003</v>
      </c>
      <c r="E494" s="5">
        <v>6319.5449200000003</v>
      </c>
      <c r="F494" s="38">
        <f t="shared" si="36"/>
        <v>1</v>
      </c>
    </row>
    <row r="495" spans="1:6" s="6" customFormat="1" ht="11.25" customHeight="1" x14ac:dyDescent="0.2">
      <c r="A495" s="54"/>
      <c r="B495" s="11" t="s">
        <v>0</v>
      </c>
      <c r="C495" s="5">
        <v>0</v>
      </c>
      <c r="D495" s="5">
        <v>0</v>
      </c>
      <c r="E495" s="5">
        <v>0</v>
      </c>
      <c r="F495" s="38" t="e">
        <f t="shared" si="36"/>
        <v>#DIV/0!</v>
      </c>
    </row>
    <row r="496" spans="1:6" s="6" customFormat="1" ht="11.25" customHeight="1" x14ac:dyDescent="0.2">
      <c r="A496" s="54"/>
      <c r="B496" s="11" t="s">
        <v>111</v>
      </c>
      <c r="C496" s="5">
        <v>0</v>
      </c>
      <c r="D496" s="5">
        <v>0</v>
      </c>
      <c r="E496" s="5">
        <v>0</v>
      </c>
      <c r="F496" s="38" t="e">
        <f t="shared" si="36"/>
        <v>#DIV/0!</v>
      </c>
    </row>
    <row r="497" spans="1:6" s="6" customFormat="1" ht="11.25" customHeight="1" x14ac:dyDescent="0.2">
      <c r="A497" s="54"/>
      <c r="B497" s="11" t="s">
        <v>104</v>
      </c>
      <c r="C497" s="5">
        <v>0</v>
      </c>
      <c r="D497" s="5">
        <v>0</v>
      </c>
      <c r="E497" s="5">
        <v>0</v>
      </c>
      <c r="F497" s="38" t="e">
        <f t="shared" si="36"/>
        <v>#DIV/0!</v>
      </c>
    </row>
    <row r="498" spans="1:6" s="6" customFormat="1" ht="21.75" customHeight="1" x14ac:dyDescent="0.2">
      <c r="A498" s="51" t="s">
        <v>41</v>
      </c>
      <c r="B498" s="13" t="s">
        <v>139</v>
      </c>
      <c r="C498" s="5"/>
      <c r="D498" s="5"/>
      <c r="E498" s="5"/>
      <c r="F498" s="38" t="e">
        <f t="shared" si="36"/>
        <v>#DIV/0!</v>
      </c>
    </row>
    <row r="499" spans="1:6" s="6" customFormat="1" ht="9.75" customHeight="1" x14ac:dyDescent="0.2">
      <c r="A499" s="51"/>
      <c r="B499" s="11" t="s">
        <v>4</v>
      </c>
      <c r="C499" s="4">
        <f>SUM(C500:C505)</f>
        <v>66400.58</v>
      </c>
      <c r="D499" s="4">
        <f>SUM(D500:D505)</f>
        <v>50335.312539999999</v>
      </c>
      <c r="E499" s="4">
        <f>SUM(E500:E505)</f>
        <v>50335.312539999999</v>
      </c>
      <c r="F499" s="38">
        <f t="shared" si="36"/>
        <v>0.75805531427586925</v>
      </c>
    </row>
    <row r="500" spans="1:6" s="6" customFormat="1" ht="9.75" customHeight="1" x14ac:dyDescent="0.2">
      <c r="A500" s="51"/>
      <c r="B500" s="11" t="s">
        <v>3</v>
      </c>
      <c r="C500" s="5">
        <v>0</v>
      </c>
      <c r="D500" s="5">
        <v>0</v>
      </c>
      <c r="E500" s="5">
        <v>0</v>
      </c>
      <c r="F500" s="38" t="e">
        <f t="shared" si="36"/>
        <v>#DIV/0!</v>
      </c>
    </row>
    <row r="501" spans="1:6" s="6" customFormat="1" ht="9.75" customHeight="1" x14ac:dyDescent="0.2">
      <c r="A501" s="51"/>
      <c r="B501" s="11" t="s">
        <v>2</v>
      </c>
      <c r="C501" s="5">
        <v>59760.525000000001</v>
      </c>
      <c r="D501" s="5">
        <v>50248.612540000002</v>
      </c>
      <c r="E501" s="5">
        <v>50248.612540000002</v>
      </c>
      <c r="F501" s="38">
        <f t="shared" si="36"/>
        <v>0.84083284977834449</v>
      </c>
    </row>
    <row r="502" spans="1:6" s="6" customFormat="1" ht="9.75" customHeight="1" x14ac:dyDescent="0.2">
      <c r="A502" s="51"/>
      <c r="B502" s="11" t="s">
        <v>1</v>
      </c>
      <c r="C502" s="5">
        <v>6640.0550000000003</v>
      </c>
      <c r="D502" s="5">
        <v>86.7</v>
      </c>
      <c r="E502" s="5">
        <v>86.7</v>
      </c>
      <c r="F502" s="38">
        <f t="shared" si="36"/>
        <v>1.3057120761800919E-2</v>
      </c>
    </row>
    <row r="503" spans="1:6" s="6" customFormat="1" ht="9.75" customHeight="1" x14ac:dyDescent="0.2">
      <c r="A503" s="51"/>
      <c r="B503" s="11" t="s">
        <v>0</v>
      </c>
      <c r="C503" s="5">
        <v>0</v>
      </c>
      <c r="D503" s="5">
        <v>0</v>
      </c>
      <c r="E503" s="5">
        <v>0</v>
      </c>
      <c r="F503" s="38" t="e">
        <f t="shared" si="36"/>
        <v>#DIV/0!</v>
      </c>
    </row>
    <row r="504" spans="1:6" s="6" customFormat="1" ht="9.75" customHeight="1" x14ac:dyDescent="0.2">
      <c r="A504" s="51"/>
      <c r="B504" s="11" t="s">
        <v>111</v>
      </c>
      <c r="C504" s="5">
        <v>0</v>
      </c>
      <c r="D504" s="5">
        <v>0</v>
      </c>
      <c r="E504" s="5">
        <v>0</v>
      </c>
      <c r="F504" s="38" t="e">
        <f t="shared" si="36"/>
        <v>#DIV/0!</v>
      </c>
    </row>
    <row r="505" spans="1:6" s="6" customFormat="1" ht="9.75" customHeight="1" x14ac:dyDescent="0.2">
      <c r="A505" s="51"/>
      <c r="B505" s="11" t="s">
        <v>104</v>
      </c>
      <c r="C505" s="5">
        <v>0</v>
      </c>
      <c r="D505" s="5">
        <v>0</v>
      </c>
      <c r="E505" s="5">
        <v>0</v>
      </c>
      <c r="F505" s="38" t="e">
        <f t="shared" si="36"/>
        <v>#DIV/0!</v>
      </c>
    </row>
    <row r="506" spans="1:6" s="6" customFormat="1" ht="50.25" customHeight="1" x14ac:dyDescent="0.2">
      <c r="A506" s="51" t="s">
        <v>40</v>
      </c>
      <c r="B506" s="13" t="s">
        <v>140</v>
      </c>
      <c r="C506" s="5"/>
      <c r="D506" s="5"/>
      <c r="E506" s="5"/>
      <c r="F506" s="38" t="e">
        <f t="shared" si="36"/>
        <v>#DIV/0!</v>
      </c>
    </row>
    <row r="507" spans="1:6" s="6" customFormat="1" ht="15" customHeight="1" x14ac:dyDescent="0.2">
      <c r="A507" s="51"/>
      <c r="B507" s="11" t="s">
        <v>4</v>
      </c>
      <c r="C507" s="4">
        <f>SUM(C508:C513)</f>
        <v>10500</v>
      </c>
      <c r="D507" s="4">
        <f>SUM(D508:D513)</f>
        <v>6300</v>
      </c>
      <c r="E507" s="4">
        <f>SUM(E508:E513)</f>
        <v>6300</v>
      </c>
      <c r="F507" s="38">
        <f t="shared" si="36"/>
        <v>0.6</v>
      </c>
    </row>
    <row r="508" spans="1:6" s="6" customFormat="1" ht="15" customHeight="1" x14ac:dyDescent="0.2">
      <c r="A508" s="51"/>
      <c r="B508" s="11" t="s">
        <v>3</v>
      </c>
      <c r="C508" s="5">
        <v>0</v>
      </c>
      <c r="D508" s="5">
        <v>0</v>
      </c>
      <c r="E508" s="5">
        <v>0</v>
      </c>
      <c r="F508" s="38" t="e">
        <f t="shared" si="36"/>
        <v>#DIV/0!</v>
      </c>
    </row>
    <row r="509" spans="1:6" s="6" customFormat="1" ht="15" customHeight="1" x14ac:dyDescent="0.2">
      <c r="A509" s="51"/>
      <c r="B509" s="11" t="s">
        <v>2</v>
      </c>
      <c r="C509" s="5">
        <v>9975</v>
      </c>
      <c r="D509" s="5">
        <v>5987.5</v>
      </c>
      <c r="E509" s="5">
        <v>5987.5</v>
      </c>
      <c r="F509" s="38">
        <f t="shared" si="36"/>
        <v>0.60025062656641603</v>
      </c>
    </row>
    <row r="510" spans="1:6" s="6" customFormat="1" ht="15" customHeight="1" x14ac:dyDescent="0.2">
      <c r="A510" s="51"/>
      <c r="B510" s="11" t="s">
        <v>1</v>
      </c>
      <c r="C510" s="5">
        <v>525</v>
      </c>
      <c r="D510" s="5">
        <v>312.5</v>
      </c>
      <c r="E510" s="5">
        <v>312.5</v>
      </c>
      <c r="F510" s="38">
        <f t="shared" si="36"/>
        <v>0.59523809523809523</v>
      </c>
    </row>
    <row r="511" spans="1:6" s="6" customFormat="1" ht="15" customHeight="1" x14ac:dyDescent="0.2">
      <c r="A511" s="51"/>
      <c r="B511" s="11" t="s">
        <v>0</v>
      </c>
      <c r="C511" s="5">
        <v>0</v>
      </c>
      <c r="D511" s="5">
        <v>0</v>
      </c>
      <c r="E511" s="5">
        <v>0</v>
      </c>
      <c r="F511" s="38" t="e">
        <f t="shared" si="36"/>
        <v>#DIV/0!</v>
      </c>
    </row>
    <row r="512" spans="1:6" s="6" customFormat="1" ht="15" customHeight="1" x14ac:dyDescent="0.2">
      <c r="A512" s="51"/>
      <c r="B512" s="11" t="s">
        <v>111</v>
      </c>
      <c r="C512" s="5">
        <v>0</v>
      </c>
      <c r="D512" s="5">
        <v>0</v>
      </c>
      <c r="E512" s="5">
        <v>0</v>
      </c>
      <c r="F512" s="38" t="e">
        <f t="shared" si="36"/>
        <v>#DIV/0!</v>
      </c>
    </row>
    <row r="513" spans="1:6" s="6" customFormat="1" ht="15" customHeight="1" x14ac:dyDescent="0.2">
      <c r="A513" s="51"/>
      <c r="B513" s="11" t="s">
        <v>104</v>
      </c>
      <c r="C513" s="5">
        <v>0</v>
      </c>
      <c r="D513" s="5">
        <v>0</v>
      </c>
      <c r="E513" s="5">
        <v>0</v>
      </c>
      <c r="F513" s="38" t="e">
        <f t="shared" si="36"/>
        <v>#DIV/0!</v>
      </c>
    </row>
    <row r="514" spans="1:6" s="6" customFormat="1" ht="42" customHeight="1" x14ac:dyDescent="0.2">
      <c r="A514" s="51" t="s">
        <v>39</v>
      </c>
      <c r="B514" s="13" t="s">
        <v>194</v>
      </c>
      <c r="C514" s="5"/>
      <c r="D514" s="5"/>
      <c r="E514" s="5"/>
      <c r="F514" s="38" t="e">
        <f t="shared" si="36"/>
        <v>#DIV/0!</v>
      </c>
    </row>
    <row r="515" spans="1:6" s="6" customFormat="1" ht="11.25" customHeight="1" x14ac:dyDescent="0.2">
      <c r="A515" s="51"/>
      <c r="B515" s="11" t="s">
        <v>4</v>
      </c>
      <c r="C515" s="4">
        <f>SUM(C516:C521)</f>
        <v>15464.54938</v>
      </c>
      <c r="D515" s="4">
        <f>SUM(D516:D521)</f>
        <v>100</v>
      </c>
      <c r="E515" s="4">
        <f>SUM(E516:E521)</f>
        <v>100</v>
      </c>
      <c r="F515" s="38">
        <f t="shared" si="36"/>
        <v>6.4664024500660881E-3</v>
      </c>
    </row>
    <row r="516" spans="1:6" s="6" customFormat="1" ht="11.25" customHeight="1" x14ac:dyDescent="0.2">
      <c r="A516" s="51"/>
      <c r="B516" s="11" t="s">
        <v>3</v>
      </c>
      <c r="C516" s="5">
        <v>0</v>
      </c>
      <c r="D516" s="5">
        <v>0</v>
      </c>
      <c r="E516" s="5">
        <v>0</v>
      </c>
      <c r="F516" s="38" t="e">
        <f t="shared" si="36"/>
        <v>#DIV/0!</v>
      </c>
    </row>
    <row r="517" spans="1:6" s="6" customFormat="1" ht="11.25" customHeight="1" x14ac:dyDescent="0.2">
      <c r="A517" s="51"/>
      <c r="B517" s="11" t="s">
        <v>2</v>
      </c>
      <c r="C517" s="5">
        <v>14691.321690000001</v>
      </c>
      <c r="D517" s="5">
        <v>93.2</v>
      </c>
      <c r="E517" s="5">
        <v>93.2</v>
      </c>
      <c r="F517" s="38">
        <f t="shared" si="36"/>
        <v>6.3438812359162223E-3</v>
      </c>
    </row>
    <row r="518" spans="1:6" s="6" customFormat="1" ht="11.25" customHeight="1" x14ac:dyDescent="0.2">
      <c r="A518" s="51"/>
      <c r="B518" s="11" t="s">
        <v>1</v>
      </c>
      <c r="C518" s="5">
        <v>773.22769000000005</v>
      </c>
      <c r="D518" s="5">
        <v>6.8</v>
      </c>
      <c r="E518" s="5">
        <v>6.8</v>
      </c>
      <c r="F518" s="38">
        <f t="shared" si="36"/>
        <v>8.7943048185457496E-3</v>
      </c>
    </row>
    <row r="519" spans="1:6" s="6" customFormat="1" ht="11.25" customHeight="1" x14ac:dyDescent="0.2">
      <c r="A519" s="51"/>
      <c r="B519" s="11" t="s">
        <v>0</v>
      </c>
      <c r="C519" s="5">
        <v>0</v>
      </c>
      <c r="D519" s="5">
        <v>0</v>
      </c>
      <c r="E519" s="5">
        <v>0</v>
      </c>
      <c r="F519" s="38" t="e">
        <f t="shared" si="36"/>
        <v>#DIV/0!</v>
      </c>
    </row>
    <row r="520" spans="1:6" s="6" customFormat="1" ht="11.25" customHeight="1" x14ac:dyDescent="0.2">
      <c r="A520" s="51"/>
      <c r="B520" s="11" t="s">
        <v>111</v>
      </c>
      <c r="C520" s="5">
        <v>0</v>
      </c>
      <c r="D520" s="5">
        <v>0</v>
      </c>
      <c r="E520" s="5">
        <v>0</v>
      </c>
      <c r="F520" s="38" t="e">
        <f t="shared" si="36"/>
        <v>#DIV/0!</v>
      </c>
    </row>
    <row r="521" spans="1:6" s="6" customFormat="1" ht="11.25" customHeight="1" x14ac:dyDescent="0.2">
      <c r="A521" s="51"/>
      <c r="B521" s="11" t="s">
        <v>104</v>
      </c>
      <c r="C521" s="5">
        <v>0</v>
      </c>
      <c r="D521" s="5">
        <v>0</v>
      </c>
      <c r="E521" s="5">
        <v>0</v>
      </c>
      <c r="F521" s="38" t="e">
        <f t="shared" si="36"/>
        <v>#DIV/0!</v>
      </c>
    </row>
    <row r="522" spans="1:6" s="6" customFormat="1" ht="48.75" customHeight="1" x14ac:dyDescent="0.2">
      <c r="A522" s="51" t="s">
        <v>98</v>
      </c>
      <c r="B522" s="13" t="s">
        <v>195</v>
      </c>
      <c r="C522" s="5"/>
      <c r="D522" s="5"/>
      <c r="E522" s="5"/>
      <c r="F522" s="38" t="e">
        <f t="shared" si="36"/>
        <v>#DIV/0!</v>
      </c>
    </row>
    <row r="523" spans="1:6" s="6" customFormat="1" x14ac:dyDescent="0.2">
      <c r="A523" s="51"/>
      <c r="B523" s="11" t="s">
        <v>4</v>
      </c>
      <c r="C523" s="4">
        <f>SUM(C524:C529)</f>
        <v>20680</v>
      </c>
      <c r="D523" s="4">
        <f>SUM(D524:D529)</f>
        <v>20680</v>
      </c>
      <c r="E523" s="4">
        <f>SUM(E524:E529)</f>
        <v>20680</v>
      </c>
      <c r="F523" s="38">
        <f t="shared" si="36"/>
        <v>1</v>
      </c>
    </row>
    <row r="524" spans="1:6" s="6" customFormat="1" x14ac:dyDescent="0.2">
      <c r="A524" s="51"/>
      <c r="B524" s="11" t="s">
        <v>3</v>
      </c>
      <c r="C524" s="5">
        <v>0</v>
      </c>
      <c r="D524" s="5">
        <v>0</v>
      </c>
      <c r="E524" s="5">
        <v>0</v>
      </c>
      <c r="F524" s="38" t="e">
        <f t="shared" si="36"/>
        <v>#DIV/0!</v>
      </c>
    </row>
    <row r="525" spans="1:6" s="6" customFormat="1" x14ac:dyDescent="0.2">
      <c r="A525" s="51"/>
      <c r="B525" s="11" t="s">
        <v>2</v>
      </c>
      <c r="C525" s="5">
        <v>19646</v>
      </c>
      <c r="D525" s="5">
        <v>19646</v>
      </c>
      <c r="E525" s="5">
        <v>19646</v>
      </c>
      <c r="F525" s="38">
        <f t="shared" si="36"/>
        <v>1</v>
      </c>
    </row>
    <row r="526" spans="1:6" s="6" customFormat="1" x14ac:dyDescent="0.2">
      <c r="A526" s="51"/>
      <c r="B526" s="11" t="s">
        <v>1</v>
      </c>
      <c r="C526" s="5">
        <v>1034</v>
      </c>
      <c r="D526" s="5">
        <v>1034</v>
      </c>
      <c r="E526" s="5">
        <v>1034</v>
      </c>
      <c r="F526" s="38">
        <f t="shared" ref="F526:F589" si="38">E526/C526</f>
        <v>1</v>
      </c>
    </row>
    <row r="527" spans="1:6" s="6" customFormat="1" x14ac:dyDescent="0.2">
      <c r="A527" s="51"/>
      <c r="B527" s="11" t="s">
        <v>0</v>
      </c>
      <c r="C527" s="5">
        <v>0</v>
      </c>
      <c r="D527" s="5">
        <v>0</v>
      </c>
      <c r="E527" s="5">
        <v>0</v>
      </c>
      <c r="F527" s="38" t="e">
        <f t="shared" si="38"/>
        <v>#DIV/0!</v>
      </c>
    </row>
    <row r="528" spans="1:6" s="6" customFormat="1" x14ac:dyDescent="0.2">
      <c r="A528" s="51"/>
      <c r="B528" s="11" t="s">
        <v>111</v>
      </c>
      <c r="C528" s="5">
        <v>0</v>
      </c>
      <c r="D528" s="5">
        <v>0</v>
      </c>
      <c r="E528" s="5">
        <v>0</v>
      </c>
      <c r="F528" s="38" t="e">
        <f t="shared" si="38"/>
        <v>#DIV/0!</v>
      </c>
    </row>
    <row r="529" spans="1:6" s="6" customFormat="1" x14ac:dyDescent="0.2">
      <c r="A529" s="51"/>
      <c r="B529" s="11" t="s">
        <v>104</v>
      </c>
      <c r="C529" s="5">
        <v>0</v>
      </c>
      <c r="D529" s="5">
        <v>0</v>
      </c>
      <c r="E529" s="5">
        <v>0</v>
      </c>
      <c r="F529" s="38" t="e">
        <f t="shared" si="38"/>
        <v>#DIV/0!</v>
      </c>
    </row>
    <row r="530" spans="1:6" s="6" customFormat="1" ht="22.5" customHeight="1" x14ac:dyDescent="0.2">
      <c r="A530" s="53" t="s">
        <v>97</v>
      </c>
      <c r="B530" s="13" t="s">
        <v>170</v>
      </c>
      <c r="C530" s="5"/>
      <c r="D530" s="5"/>
      <c r="E530" s="5"/>
      <c r="F530" s="38" t="e">
        <f t="shared" si="38"/>
        <v>#DIV/0!</v>
      </c>
    </row>
    <row r="531" spans="1:6" s="6" customFormat="1" ht="13.5" customHeight="1" x14ac:dyDescent="0.2">
      <c r="A531" s="54"/>
      <c r="B531" s="11" t="s">
        <v>4</v>
      </c>
      <c r="C531" s="4">
        <f>SUM(C532:C537)</f>
        <v>2896.65</v>
      </c>
      <c r="D531" s="4">
        <f>SUM(D532:D537)</f>
        <v>2896.65</v>
      </c>
      <c r="E531" s="4">
        <f>SUM(E532:E537)</f>
        <v>2896.65</v>
      </c>
      <c r="F531" s="38">
        <f t="shared" si="38"/>
        <v>1</v>
      </c>
    </row>
    <row r="532" spans="1:6" s="6" customFormat="1" ht="13.5" customHeight="1" x14ac:dyDescent="0.2">
      <c r="A532" s="54"/>
      <c r="B532" s="11" t="s">
        <v>3</v>
      </c>
      <c r="C532" s="5">
        <v>384.5</v>
      </c>
      <c r="D532" s="5">
        <v>384.5</v>
      </c>
      <c r="E532" s="5">
        <v>384.5</v>
      </c>
      <c r="F532" s="38">
        <f t="shared" si="38"/>
        <v>1</v>
      </c>
    </row>
    <row r="533" spans="1:6" s="6" customFormat="1" ht="13.5" customHeight="1" x14ac:dyDescent="0.2">
      <c r="A533" s="54"/>
      <c r="B533" s="11" t="s">
        <v>2</v>
      </c>
      <c r="C533" s="5">
        <f>1016.65+100+595.5</f>
        <v>1712.15</v>
      </c>
      <c r="D533" s="5">
        <f>1016.65+100+595.5</f>
        <v>1712.15</v>
      </c>
      <c r="E533" s="5">
        <f>1016.65+100+595.5</f>
        <v>1712.15</v>
      </c>
      <c r="F533" s="38">
        <f t="shared" si="38"/>
        <v>1</v>
      </c>
    </row>
    <row r="534" spans="1:6" s="6" customFormat="1" ht="13.5" customHeight="1" x14ac:dyDescent="0.2">
      <c r="A534" s="54"/>
      <c r="B534" s="11" t="s">
        <v>1</v>
      </c>
      <c r="C534" s="5">
        <v>410</v>
      </c>
      <c r="D534" s="5">
        <v>410</v>
      </c>
      <c r="E534" s="5">
        <v>410</v>
      </c>
      <c r="F534" s="38">
        <f t="shared" si="38"/>
        <v>1</v>
      </c>
    </row>
    <row r="535" spans="1:6" s="6" customFormat="1" ht="13.5" customHeight="1" x14ac:dyDescent="0.2">
      <c r="A535" s="54"/>
      <c r="B535" s="11" t="s">
        <v>0</v>
      </c>
      <c r="C535" s="5">
        <v>0</v>
      </c>
      <c r="D535" s="5">
        <v>0</v>
      </c>
      <c r="E535" s="5">
        <v>0</v>
      </c>
      <c r="F535" s="38" t="e">
        <f t="shared" si="38"/>
        <v>#DIV/0!</v>
      </c>
    </row>
    <row r="536" spans="1:6" s="6" customFormat="1" ht="13.5" customHeight="1" x14ac:dyDescent="0.2">
      <c r="A536" s="54"/>
      <c r="B536" s="11" t="s">
        <v>111</v>
      </c>
      <c r="C536" s="5">
        <v>0</v>
      </c>
      <c r="D536" s="5">
        <v>0</v>
      </c>
      <c r="E536" s="5">
        <v>0</v>
      </c>
      <c r="F536" s="38" t="e">
        <f t="shared" si="38"/>
        <v>#DIV/0!</v>
      </c>
    </row>
    <row r="537" spans="1:6" s="6" customFormat="1" ht="13.5" customHeight="1" x14ac:dyDescent="0.2">
      <c r="A537" s="54"/>
      <c r="B537" s="11" t="s">
        <v>104</v>
      </c>
      <c r="C537" s="5">
        <v>390</v>
      </c>
      <c r="D537" s="5">
        <v>390</v>
      </c>
      <c r="E537" s="5">
        <v>390</v>
      </c>
      <c r="F537" s="38">
        <f t="shared" si="38"/>
        <v>1</v>
      </c>
    </row>
    <row r="538" spans="1:6" s="6" customFormat="1" ht="9.75" customHeight="1" x14ac:dyDescent="0.2">
      <c r="A538" s="61" t="s">
        <v>38</v>
      </c>
      <c r="B538" s="61"/>
      <c r="C538" s="61"/>
      <c r="D538" s="61"/>
      <c r="E538" s="61"/>
      <c r="F538" s="38" t="e">
        <f t="shared" si="38"/>
        <v>#DIV/0!</v>
      </c>
    </row>
    <row r="539" spans="1:6" s="6" customFormat="1" ht="9" customHeight="1" x14ac:dyDescent="0.2">
      <c r="A539" s="62"/>
      <c r="B539" s="11" t="s">
        <v>112</v>
      </c>
      <c r="C539" s="25">
        <f>SUM(C540:C545)</f>
        <v>50227.988999999994</v>
      </c>
      <c r="D539" s="25">
        <f>SUM(D540:D545)</f>
        <v>46734.808999999994</v>
      </c>
      <c r="E539" s="25">
        <f>SUM(E540:E545)</f>
        <v>46734.808999999994</v>
      </c>
      <c r="F539" s="38">
        <f t="shared" si="38"/>
        <v>0.93045351666378684</v>
      </c>
    </row>
    <row r="540" spans="1:6" s="6" customFormat="1" ht="9" customHeight="1" x14ac:dyDescent="0.2">
      <c r="A540" s="62"/>
      <c r="B540" s="11" t="s">
        <v>3</v>
      </c>
      <c r="C540" s="25">
        <f t="shared" ref="C540:E545" si="39">C548+C575+C584</f>
        <v>37307.699999999997</v>
      </c>
      <c r="D540" s="25">
        <f t="shared" si="39"/>
        <v>36043.544999999998</v>
      </c>
      <c r="E540" s="25">
        <f t="shared" si="39"/>
        <v>36043.544999999998</v>
      </c>
      <c r="F540" s="38">
        <f t="shared" si="38"/>
        <v>0.96611543997619798</v>
      </c>
    </row>
    <row r="541" spans="1:6" s="6" customFormat="1" ht="9" customHeight="1" x14ac:dyDescent="0.2">
      <c r="A541" s="62"/>
      <c r="B541" s="11" t="s">
        <v>2</v>
      </c>
      <c r="C541" s="25">
        <f t="shared" si="39"/>
        <v>12270.288999999999</v>
      </c>
      <c r="D541" s="25">
        <f t="shared" si="39"/>
        <v>10511.263999999999</v>
      </c>
      <c r="E541" s="25">
        <f t="shared" si="39"/>
        <v>10511.263999999999</v>
      </c>
      <c r="F541" s="38">
        <f t="shared" si="38"/>
        <v>0.85664355582822871</v>
      </c>
    </row>
    <row r="542" spans="1:6" s="6" customFormat="1" ht="9" customHeight="1" x14ac:dyDescent="0.2">
      <c r="A542" s="62"/>
      <c r="B542" s="11" t="s">
        <v>1</v>
      </c>
      <c r="C542" s="25">
        <f t="shared" si="39"/>
        <v>0</v>
      </c>
      <c r="D542" s="25">
        <f t="shared" si="39"/>
        <v>0</v>
      </c>
      <c r="E542" s="25">
        <f t="shared" si="39"/>
        <v>0</v>
      </c>
      <c r="F542" s="38" t="e">
        <f t="shared" si="38"/>
        <v>#DIV/0!</v>
      </c>
    </row>
    <row r="543" spans="1:6" s="6" customFormat="1" ht="9" customHeight="1" x14ac:dyDescent="0.2">
      <c r="A543" s="62"/>
      <c r="B543" s="11" t="s">
        <v>0</v>
      </c>
      <c r="C543" s="25">
        <f t="shared" si="39"/>
        <v>0</v>
      </c>
      <c r="D543" s="25">
        <f t="shared" si="39"/>
        <v>0</v>
      </c>
      <c r="E543" s="25">
        <f t="shared" si="39"/>
        <v>0</v>
      </c>
      <c r="F543" s="38" t="e">
        <f t="shared" si="38"/>
        <v>#DIV/0!</v>
      </c>
    </row>
    <row r="544" spans="1:6" s="6" customFormat="1" ht="9" customHeight="1" x14ac:dyDescent="0.2">
      <c r="A544" s="62"/>
      <c r="B544" s="11" t="s">
        <v>111</v>
      </c>
      <c r="C544" s="25">
        <f t="shared" si="39"/>
        <v>0</v>
      </c>
      <c r="D544" s="25">
        <f t="shared" si="39"/>
        <v>0</v>
      </c>
      <c r="E544" s="25">
        <f t="shared" si="39"/>
        <v>0</v>
      </c>
      <c r="F544" s="38" t="e">
        <f t="shared" si="38"/>
        <v>#DIV/0!</v>
      </c>
    </row>
    <row r="545" spans="1:6" s="6" customFormat="1" ht="9" customHeight="1" x14ac:dyDescent="0.2">
      <c r="A545" s="62"/>
      <c r="B545" s="11" t="s">
        <v>104</v>
      </c>
      <c r="C545" s="25">
        <f t="shared" si="39"/>
        <v>650</v>
      </c>
      <c r="D545" s="25">
        <f t="shared" si="39"/>
        <v>180</v>
      </c>
      <c r="E545" s="25">
        <f t="shared" si="39"/>
        <v>180</v>
      </c>
      <c r="F545" s="38">
        <f t="shared" si="38"/>
        <v>0.27692307692307694</v>
      </c>
    </row>
    <row r="546" spans="1:6" s="6" customFormat="1" ht="30.75" customHeight="1" x14ac:dyDescent="0.2">
      <c r="A546" s="53" t="s">
        <v>37</v>
      </c>
      <c r="B546" s="12" t="s">
        <v>169</v>
      </c>
      <c r="C546" s="4"/>
      <c r="D546" s="4"/>
      <c r="E546" s="4"/>
      <c r="F546" s="38" t="e">
        <f t="shared" si="38"/>
        <v>#DIV/0!</v>
      </c>
    </row>
    <row r="547" spans="1:6" s="6" customFormat="1" ht="9.75" customHeight="1" x14ac:dyDescent="0.2">
      <c r="A547" s="54"/>
      <c r="B547" s="11" t="s">
        <v>4</v>
      </c>
      <c r="C547" s="4">
        <f>SUM(C548:C553)</f>
        <v>50042</v>
      </c>
      <c r="D547" s="4">
        <f>SUM(D548:D553)</f>
        <v>46572</v>
      </c>
      <c r="E547" s="4">
        <f>SUM(E548:E553)</f>
        <v>46572</v>
      </c>
      <c r="F547" s="38">
        <f t="shared" si="38"/>
        <v>0.93065824707245914</v>
      </c>
    </row>
    <row r="548" spans="1:6" s="6" customFormat="1" ht="9.75" customHeight="1" x14ac:dyDescent="0.2">
      <c r="A548" s="54"/>
      <c r="B548" s="11" t="s">
        <v>3</v>
      </c>
      <c r="C548" s="4">
        <f t="shared" ref="C548:E553" si="40">C557+C566</f>
        <v>37211</v>
      </c>
      <c r="D548" s="4">
        <f t="shared" si="40"/>
        <v>35967</v>
      </c>
      <c r="E548" s="4">
        <f t="shared" si="40"/>
        <v>35967</v>
      </c>
      <c r="F548" s="38">
        <f t="shared" si="38"/>
        <v>0.9665690252882212</v>
      </c>
    </row>
    <row r="549" spans="1:6" s="6" customFormat="1" ht="9.75" customHeight="1" x14ac:dyDescent="0.2">
      <c r="A549" s="54"/>
      <c r="B549" s="11" t="s">
        <v>2</v>
      </c>
      <c r="C549" s="4">
        <f t="shared" si="40"/>
        <v>12181</v>
      </c>
      <c r="D549" s="4">
        <f t="shared" si="40"/>
        <v>10425</v>
      </c>
      <c r="E549" s="4">
        <f t="shared" si="40"/>
        <v>10425</v>
      </c>
      <c r="F549" s="38">
        <f t="shared" si="38"/>
        <v>0.8558410639520565</v>
      </c>
    </row>
    <row r="550" spans="1:6" s="6" customFormat="1" ht="9.75" customHeight="1" x14ac:dyDescent="0.2">
      <c r="A550" s="54"/>
      <c r="B550" s="11" t="s">
        <v>1</v>
      </c>
      <c r="C550" s="4">
        <f t="shared" si="40"/>
        <v>0</v>
      </c>
      <c r="D550" s="4">
        <f t="shared" si="40"/>
        <v>0</v>
      </c>
      <c r="E550" s="4">
        <f t="shared" si="40"/>
        <v>0</v>
      </c>
      <c r="F550" s="38" t="e">
        <f t="shared" si="38"/>
        <v>#DIV/0!</v>
      </c>
    </row>
    <row r="551" spans="1:6" s="6" customFormat="1" ht="9.75" customHeight="1" x14ac:dyDescent="0.2">
      <c r="A551" s="54"/>
      <c r="B551" s="11" t="s">
        <v>0</v>
      </c>
      <c r="C551" s="4">
        <f t="shared" si="40"/>
        <v>0</v>
      </c>
      <c r="D551" s="4">
        <f t="shared" si="40"/>
        <v>0</v>
      </c>
      <c r="E551" s="4">
        <f t="shared" si="40"/>
        <v>0</v>
      </c>
      <c r="F551" s="38" t="e">
        <f t="shared" si="38"/>
        <v>#DIV/0!</v>
      </c>
    </row>
    <row r="552" spans="1:6" s="6" customFormat="1" ht="9.75" customHeight="1" x14ac:dyDescent="0.2">
      <c r="A552" s="54"/>
      <c r="B552" s="11" t="s">
        <v>111</v>
      </c>
      <c r="C552" s="4">
        <f t="shared" si="40"/>
        <v>0</v>
      </c>
      <c r="D552" s="4">
        <f t="shared" si="40"/>
        <v>0</v>
      </c>
      <c r="E552" s="4">
        <f t="shared" si="40"/>
        <v>0</v>
      </c>
      <c r="F552" s="38" t="e">
        <f t="shared" si="38"/>
        <v>#DIV/0!</v>
      </c>
    </row>
    <row r="553" spans="1:6" s="6" customFormat="1" ht="9.75" customHeight="1" x14ac:dyDescent="0.2">
      <c r="A553" s="54"/>
      <c r="B553" s="11" t="s">
        <v>104</v>
      </c>
      <c r="C553" s="4">
        <f t="shared" si="40"/>
        <v>650</v>
      </c>
      <c r="D553" s="4">
        <f t="shared" si="40"/>
        <v>180</v>
      </c>
      <c r="E553" s="4">
        <f t="shared" si="40"/>
        <v>180</v>
      </c>
      <c r="F553" s="38">
        <f t="shared" si="38"/>
        <v>0.27692307692307694</v>
      </c>
    </row>
    <row r="554" spans="1:6" s="6" customFormat="1" ht="78.75" customHeight="1" x14ac:dyDescent="0.2">
      <c r="A554" s="55"/>
      <c r="B554" s="29" t="s">
        <v>210</v>
      </c>
      <c r="C554" s="5"/>
      <c r="D554" s="5"/>
      <c r="E554" s="5"/>
      <c r="F554" s="38" t="e">
        <f t="shared" si="38"/>
        <v>#DIV/0!</v>
      </c>
    </row>
    <row r="555" spans="1:6" s="6" customFormat="1" ht="20.25" customHeight="1" x14ac:dyDescent="0.2">
      <c r="A555" s="51" t="s">
        <v>36</v>
      </c>
      <c r="B555" s="14" t="s">
        <v>141</v>
      </c>
      <c r="C555" s="4"/>
      <c r="D555" s="4"/>
      <c r="E555" s="4"/>
      <c r="F555" s="38" t="e">
        <f t="shared" si="38"/>
        <v>#DIV/0!</v>
      </c>
    </row>
    <row r="556" spans="1:6" s="6" customFormat="1" ht="9.75" customHeight="1" x14ac:dyDescent="0.2">
      <c r="A556" s="51"/>
      <c r="B556" s="11" t="s">
        <v>4</v>
      </c>
      <c r="C556" s="4">
        <f>SUM(C557:C562)</f>
        <v>29892</v>
      </c>
      <c r="D556" s="4">
        <f>SUM(D557:D562)</f>
        <v>29892</v>
      </c>
      <c r="E556" s="4">
        <f>SUM(E557:E562)</f>
        <v>29892</v>
      </c>
      <c r="F556" s="38">
        <f t="shared" si="38"/>
        <v>1</v>
      </c>
    </row>
    <row r="557" spans="1:6" s="6" customFormat="1" ht="9.75" customHeight="1" x14ac:dyDescent="0.2">
      <c r="A557" s="51"/>
      <c r="B557" s="11" t="s">
        <v>3</v>
      </c>
      <c r="C557" s="5">
        <v>20292</v>
      </c>
      <c r="D557" s="5">
        <v>20292</v>
      </c>
      <c r="E557" s="5">
        <v>20292</v>
      </c>
      <c r="F557" s="38">
        <f t="shared" si="38"/>
        <v>1</v>
      </c>
    </row>
    <row r="558" spans="1:6" s="6" customFormat="1" ht="9.75" customHeight="1" x14ac:dyDescent="0.2">
      <c r="A558" s="51"/>
      <c r="B558" s="11" t="s">
        <v>2</v>
      </c>
      <c r="C558" s="5">
        <v>9600</v>
      </c>
      <c r="D558" s="5">
        <v>9600</v>
      </c>
      <c r="E558" s="5">
        <v>9600</v>
      </c>
      <c r="F558" s="38">
        <f t="shared" si="38"/>
        <v>1</v>
      </c>
    </row>
    <row r="559" spans="1:6" s="6" customFormat="1" ht="9.75" customHeight="1" x14ac:dyDescent="0.2">
      <c r="A559" s="51"/>
      <c r="B559" s="11" t="s">
        <v>1</v>
      </c>
      <c r="C559" s="5">
        <v>0</v>
      </c>
      <c r="D559" s="5">
        <v>0</v>
      </c>
      <c r="E559" s="5">
        <v>0</v>
      </c>
      <c r="F559" s="38" t="e">
        <f t="shared" si="38"/>
        <v>#DIV/0!</v>
      </c>
    </row>
    <row r="560" spans="1:6" s="6" customFormat="1" ht="9.75" customHeight="1" x14ac:dyDescent="0.2">
      <c r="A560" s="51"/>
      <c r="B560" s="11" t="s">
        <v>0</v>
      </c>
      <c r="C560" s="5">
        <v>0</v>
      </c>
      <c r="D560" s="5">
        <v>0</v>
      </c>
      <c r="E560" s="5">
        <v>0</v>
      </c>
      <c r="F560" s="38" t="e">
        <f t="shared" si="38"/>
        <v>#DIV/0!</v>
      </c>
    </row>
    <row r="561" spans="1:6" s="6" customFormat="1" ht="9.75" customHeight="1" x14ac:dyDescent="0.2">
      <c r="A561" s="51"/>
      <c r="B561" s="11" t="s">
        <v>111</v>
      </c>
      <c r="C561" s="5">
        <v>0</v>
      </c>
      <c r="D561" s="5">
        <v>0</v>
      </c>
      <c r="E561" s="5">
        <v>0</v>
      </c>
      <c r="F561" s="38" t="e">
        <f t="shared" si="38"/>
        <v>#DIV/0!</v>
      </c>
    </row>
    <row r="562" spans="1:6" s="6" customFormat="1" ht="9.75" customHeight="1" x14ac:dyDescent="0.2">
      <c r="A562" s="51"/>
      <c r="B562" s="11" t="s">
        <v>104</v>
      </c>
      <c r="C562" s="5">
        <v>0</v>
      </c>
      <c r="D562" s="5">
        <v>0</v>
      </c>
      <c r="E562" s="5">
        <v>0</v>
      </c>
      <c r="F562" s="38" t="e">
        <f t="shared" si="38"/>
        <v>#DIV/0!</v>
      </c>
    </row>
    <row r="563" spans="1:6" s="6" customFormat="1" ht="9.75" customHeight="1" x14ac:dyDescent="0.2">
      <c r="A563" s="51"/>
      <c r="B563" s="11" t="s">
        <v>114</v>
      </c>
      <c r="C563" s="5">
        <f>C557+C558</f>
        <v>29892</v>
      </c>
      <c r="D563" s="5">
        <f>D557+D558</f>
        <v>29892</v>
      </c>
      <c r="E563" s="5">
        <f>E557+E558</f>
        <v>29892</v>
      </c>
      <c r="F563" s="38">
        <f t="shared" si="38"/>
        <v>1</v>
      </c>
    </row>
    <row r="564" spans="1:6" s="6" customFormat="1" ht="38.25" customHeight="1" x14ac:dyDescent="0.2">
      <c r="A564" s="51" t="s">
        <v>35</v>
      </c>
      <c r="B564" s="12" t="s">
        <v>168</v>
      </c>
      <c r="C564" s="4"/>
      <c r="D564" s="4"/>
      <c r="E564" s="4"/>
      <c r="F564" s="38" t="e">
        <f t="shared" si="38"/>
        <v>#DIV/0!</v>
      </c>
    </row>
    <row r="565" spans="1:6" s="6" customFormat="1" ht="9" customHeight="1" x14ac:dyDescent="0.2">
      <c r="A565" s="51"/>
      <c r="B565" s="11" t="s">
        <v>4</v>
      </c>
      <c r="C565" s="4">
        <f>SUM(C566:C571)</f>
        <v>20150</v>
      </c>
      <c r="D565" s="4">
        <f>SUM(D566:D571)</f>
        <v>16680</v>
      </c>
      <c r="E565" s="4">
        <f>SUM(E566:E571)</f>
        <v>16680</v>
      </c>
      <c r="F565" s="38">
        <f t="shared" si="38"/>
        <v>0.82779156327543424</v>
      </c>
    </row>
    <row r="566" spans="1:6" s="6" customFormat="1" ht="9" customHeight="1" x14ac:dyDescent="0.2">
      <c r="A566" s="51"/>
      <c r="B566" s="11" t="s">
        <v>3</v>
      </c>
      <c r="C566" s="5">
        <v>16919</v>
      </c>
      <c r="D566" s="4">
        <v>15675</v>
      </c>
      <c r="E566" s="4">
        <v>15675</v>
      </c>
      <c r="F566" s="38">
        <f t="shared" si="38"/>
        <v>0.92647319581535548</v>
      </c>
    </row>
    <row r="567" spans="1:6" s="6" customFormat="1" ht="9" customHeight="1" x14ac:dyDescent="0.2">
      <c r="A567" s="51"/>
      <c r="B567" s="11" t="s">
        <v>2</v>
      </c>
      <c r="C567" s="4">
        <v>2581</v>
      </c>
      <c r="D567" s="4">
        <v>825</v>
      </c>
      <c r="E567" s="4">
        <v>825</v>
      </c>
      <c r="F567" s="38">
        <f t="shared" si="38"/>
        <v>0.31964354901201086</v>
      </c>
    </row>
    <row r="568" spans="1:6" s="6" customFormat="1" ht="9" customHeight="1" x14ac:dyDescent="0.2">
      <c r="A568" s="51"/>
      <c r="B568" s="11" t="s">
        <v>1</v>
      </c>
      <c r="C568" s="4">
        <v>0</v>
      </c>
      <c r="D568" s="4">
        <v>0</v>
      </c>
      <c r="E568" s="4">
        <v>0</v>
      </c>
      <c r="F568" s="38" t="e">
        <f t="shared" si="38"/>
        <v>#DIV/0!</v>
      </c>
    </row>
    <row r="569" spans="1:6" s="6" customFormat="1" ht="9" customHeight="1" x14ac:dyDescent="0.2">
      <c r="A569" s="51"/>
      <c r="B569" s="11" t="s">
        <v>0</v>
      </c>
      <c r="C569" s="4">
        <v>0</v>
      </c>
      <c r="D569" s="4">
        <v>0</v>
      </c>
      <c r="E569" s="4">
        <v>0</v>
      </c>
      <c r="F569" s="38" t="e">
        <f t="shared" si="38"/>
        <v>#DIV/0!</v>
      </c>
    </row>
    <row r="570" spans="1:6" s="6" customFormat="1" ht="9" customHeight="1" x14ac:dyDescent="0.2">
      <c r="A570" s="51"/>
      <c r="B570" s="11" t="s">
        <v>111</v>
      </c>
      <c r="C570" s="4">
        <v>0</v>
      </c>
      <c r="D570" s="4">
        <v>0</v>
      </c>
      <c r="E570" s="4">
        <v>0</v>
      </c>
      <c r="F570" s="38" t="e">
        <f t="shared" si="38"/>
        <v>#DIV/0!</v>
      </c>
    </row>
    <row r="571" spans="1:6" s="6" customFormat="1" ht="9" customHeight="1" x14ac:dyDescent="0.2">
      <c r="A571" s="51"/>
      <c r="B571" s="11" t="s">
        <v>104</v>
      </c>
      <c r="C571" s="4">
        <v>650</v>
      </c>
      <c r="D571" s="4">
        <v>180</v>
      </c>
      <c r="E571" s="4">
        <v>180</v>
      </c>
      <c r="F571" s="38">
        <f t="shared" si="38"/>
        <v>0.27692307692307694</v>
      </c>
    </row>
    <row r="572" spans="1:6" s="6" customFormat="1" ht="9.75" customHeight="1" x14ac:dyDescent="0.2">
      <c r="A572" s="51"/>
      <c r="B572" s="11" t="s">
        <v>114</v>
      </c>
      <c r="C572" s="4">
        <f>C566+C567</f>
        <v>19500</v>
      </c>
      <c r="D572" s="4">
        <f>D566+D567</f>
        <v>16500</v>
      </c>
      <c r="E572" s="4">
        <f>E566+E567</f>
        <v>16500</v>
      </c>
      <c r="F572" s="38">
        <f t="shared" si="38"/>
        <v>0.84615384615384615</v>
      </c>
    </row>
    <row r="573" spans="1:6" s="6" customFormat="1" ht="50.25" customHeight="1" x14ac:dyDescent="0.2">
      <c r="A573" s="51" t="s">
        <v>34</v>
      </c>
      <c r="B573" s="12" t="s">
        <v>167</v>
      </c>
      <c r="C573" s="4"/>
      <c r="D573" s="4"/>
      <c r="E573" s="4"/>
      <c r="F573" s="38" t="e">
        <f t="shared" si="38"/>
        <v>#DIV/0!</v>
      </c>
    </row>
    <row r="574" spans="1:6" s="6" customFormat="1" ht="12" customHeight="1" x14ac:dyDescent="0.2">
      <c r="A574" s="51"/>
      <c r="B574" s="11" t="s">
        <v>4</v>
      </c>
      <c r="C574" s="4">
        <f>SUM(C575:C580)</f>
        <v>67.739000000000004</v>
      </c>
      <c r="D574" s="4">
        <f>SUM(D575:D580)</f>
        <v>67.739000000000004</v>
      </c>
      <c r="E574" s="4">
        <f>SUM(E575:E580)</f>
        <v>67.739000000000004</v>
      </c>
      <c r="F574" s="38">
        <f t="shared" si="38"/>
        <v>1</v>
      </c>
    </row>
    <row r="575" spans="1:6" s="6" customFormat="1" ht="12" customHeight="1" x14ac:dyDescent="0.2">
      <c r="A575" s="51"/>
      <c r="B575" s="11" t="s">
        <v>3</v>
      </c>
      <c r="C575" s="30">
        <v>0</v>
      </c>
      <c r="D575" s="30">
        <v>0</v>
      </c>
      <c r="E575" s="4">
        <v>0</v>
      </c>
      <c r="F575" s="38" t="e">
        <f t="shared" si="38"/>
        <v>#DIV/0!</v>
      </c>
    </row>
    <row r="576" spans="1:6" s="6" customFormat="1" ht="12" customHeight="1" x14ac:dyDescent="0.2">
      <c r="A576" s="51"/>
      <c r="B576" s="11" t="s">
        <v>2</v>
      </c>
      <c r="C576" s="4">
        <v>67.739000000000004</v>
      </c>
      <c r="D576" s="4">
        <v>67.739000000000004</v>
      </c>
      <c r="E576" s="4">
        <v>67.739000000000004</v>
      </c>
      <c r="F576" s="38">
        <f t="shared" si="38"/>
        <v>1</v>
      </c>
    </row>
    <row r="577" spans="1:6" s="6" customFormat="1" ht="12" customHeight="1" x14ac:dyDescent="0.2">
      <c r="A577" s="51"/>
      <c r="B577" s="11" t="s">
        <v>1</v>
      </c>
      <c r="C577" s="4">
        <v>0</v>
      </c>
      <c r="D577" s="4">
        <v>0</v>
      </c>
      <c r="E577" s="4">
        <v>0</v>
      </c>
      <c r="F577" s="38" t="e">
        <f t="shared" si="38"/>
        <v>#DIV/0!</v>
      </c>
    </row>
    <row r="578" spans="1:6" s="6" customFormat="1" ht="12" customHeight="1" x14ac:dyDescent="0.2">
      <c r="A578" s="51"/>
      <c r="B578" s="11" t="s">
        <v>0</v>
      </c>
      <c r="C578" s="4">
        <v>0</v>
      </c>
      <c r="D578" s="4">
        <v>0</v>
      </c>
      <c r="E578" s="4">
        <v>0</v>
      </c>
      <c r="F578" s="38" t="e">
        <f t="shared" si="38"/>
        <v>#DIV/0!</v>
      </c>
    </row>
    <row r="579" spans="1:6" s="6" customFormat="1" ht="12" customHeight="1" x14ac:dyDescent="0.2">
      <c r="A579" s="51"/>
      <c r="B579" s="11" t="s">
        <v>111</v>
      </c>
      <c r="C579" s="4">
        <v>0</v>
      </c>
      <c r="D579" s="4">
        <v>0</v>
      </c>
      <c r="E579" s="4">
        <v>0</v>
      </c>
      <c r="F579" s="38" t="e">
        <f t="shared" si="38"/>
        <v>#DIV/0!</v>
      </c>
    </row>
    <row r="580" spans="1:6" s="6" customFormat="1" ht="12" customHeight="1" x14ac:dyDescent="0.2">
      <c r="A580" s="51"/>
      <c r="B580" s="11" t="s">
        <v>104</v>
      </c>
      <c r="C580" s="4">
        <v>0</v>
      </c>
      <c r="D580" s="4">
        <v>0</v>
      </c>
      <c r="E580" s="4">
        <v>0</v>
      </c>
      <c r="F580" s="38" t="e">
        <f t="shared" si="38"/>
        <v>#DIV/0!</v>
      </c>
    </row>
    <row r="581" spans="1:6" s="6" customFormat="1" ht="12" customHeight="1" x14ac:dyDescent="0.2">
      <c r="A581" s="51"/>
      <c r="B581" s="11" t="s">
        <v>114</v>
      </c>
      <c r="C581" s="4">
        <f>C575</f>
        <v>0</v>
      </c>
      <c r="D581" s="4">
        <f>D575</f>
        <v>0</v>
      </c>
      <c r="E581" s="4">
        <f>E575</f>
        <v>0</v>
      </c>
      <c r="F581" s="38" t="e">
        <f t="shared" si="38"/>
        <v>#DIV/0!</v>
      </c>
    </row>
    <row r="582" spans="1:6" s="6" customFormat="1" ht="12" customHeight="1" x14ac:dyDescent="0.2">
      <c r="A582" s="51" t="s">
        <v>33</v>
      </c>
      <c r="B582" s="12" t="s">
        <v>142</v>
      </c>
      <c r="C582" s="4"/>
      <c r="D582" s="4"/>
      <c r="E582" s="4"/>
      <c r="F582" s="38" t="e">
        <f t="shared" si="38"/>
        <v>#DIV/0!</v>
      </c>
    </row>
    <row r="583" spans="1:6" s="6" customFormat="1" ht="12" customHeight="1" x14ac:dyDescent="0.2">
      <c r="A583" s="51"/>
      <c r="B583" s="11" t="s">
        <v>4</v>
      </c>
      <c r="C583" s="4">
        <f>SUM(C584:C589)</f>
        <v>118.25</v>
      </c>
      <c r="D583" s="4">
        <f>SUM(D584:D589)</f>
        <v>95.07</v>
      </c>
      <c r="E583" s="4">
        <f>SUM(E584:E589)</f>
        <v>95.07</v>
      </c>
      <c r="F583" s="38">
        <f t="shared" si="38"/>
        <v>0.80397463002114156</v>
      </c>
    </row>
    <row r="584" spans="1:6" s="6" customFormat="1" ht="12" customHeight="1" x14ac:dyDescent="0.2">
      <c r="A584" s="51"/>
      <c r="B584" s="11" t="s">
        <v>3</v>
      </c>
      <c r="C584" s="4">
        <v>96.7</v>
      </c>
      <c r="D584" s="4">
        <v>76.545000000000002</v>
      </c>
      <c r="E584" s="4">
        <v>76.545000000000002</v>
      </c>
      <c r="F584" s="38">
        <f t="shared" si="38"/>
        <v>0.79157187176835575</v>
      </c>
    </row>
    <row r="585" spans="1:6" s="6" customFormat="1" ht="12" customHeight="1" x14ac:dyDescent="0.2">
      <c r="A585" s="51"/>
      <c r="B585" s="11" t="s">
        <v>2</v>
      </c>
      <c r="C585" s="4">
        <v>21.55</v>
      </c>
      <c r="D585" s="4">
        <v>18.524999999999999</v>
      </c>
      <c r="E585" s="4">
        <v>18.524999999999999</v>
      </c>
      <c r="F585" s="38">
        <f t="shared" si="38"/>
        <v>0.85962877030162399</v>
      </c>
    </row>
    <row r="586" spans="1:6" s="6" customFormat="1" ht="12" customHeight="1" x14ac:dyDescent="0.2">
      <c r="A586" s="51"/>
      <c r="B586" s="11" t="s">
        <v>1</v>
      </c>
      <c r="C586" s="4">
        <v>0</v>
      </c>
      <c r="D586" s="4">
        <v>0</v>
      </c>
      <c r="E586" s="4">
        <v>0</v>
      </c>
      <c r="F586" s="38" t="e">
        <f t="shared" si="38"/>
        <v>#DIV/0!</v>
      </c>
    </row>
    <row r="587" spans="1:6" s="6" customFormat="1" ht="12" customHeight="1" x14ac:dyDescent="0.2">
      <c r="A587" s="51"/>
      <c r="B587" s="11" t="s">
        <v>0</v>
      </c>
      <c r="C587" s="4">
        <v>0</v>
      </c>
      <c r="D587" s="4">
        <v>0</v>
      </c>
      <c r="E587" s="4">
        <v>0</v>
      </c>
      <c r="F587" s="38" t="e">
        <f t="shared" si="38"/>
        <v>#DIV/0!</v>
      </c>
    </row>
    <row r="588" spans="1:6" s="6" customFormat="1" ht="12" customHeight="1" x14ac:dyDescent="0.2">
      <c r="A588" s="51"/>
      <c r="B588" s="11" t="s">
        <v>111</v>
      </c>
      <c r="C588" s="4">
        <v>0</v>
      </c>
      <c r="D588" s="4">
        <v>0</v>
      </c>
      <c r="E588" s="4">
        <v>0</v>
      </c>
      <c r="F588" s="38" t="e">
        <f t="shared" si="38"/>
        <v>#DIV/0!</v>
      </c>
    </row>
    <row r="589" spans="1:6" s="6" customFormat="1" ht="12" customHeight="1" x14ac:dyDescent="0.2">
      <c r="A589" s="51"/>
      <c r="B589" s="11" t="s">
        <v>104</v>
      </c>
      <c r="C589" s="4">
        <v>0</v>
      </c>
      <c r="D589" s="4">
        <v>0</v>
      </c>
      <c r="E589" s="4">
        <v>0</v>
      </c>
      <c r="F589" s="38" t="e">
        <f t="shared" si="38"/>
        <v>#DIV/0!</v>
      </c>
    </row>
    <row r="590" spans="1:6" s="6" customFormat="1" ht="12" customHeight="1" x14ac:dyDescent="0.2">
      <c r="A590" s="51"/>
      <c r="B590" s="11" t="s">
        <v>114</v>
      </c>
      <c r="C590" s="4">
        <f>C584+C585</f>
        <v>118.25</v>
      </c>
      <c r="D590" s="4">
        <f>D584+D585</f>
        <v>95.07</v>
      </c>
      <c r="E590" s="4">
        <f>E584+E585</f>
        <v>95.07</v>
      </c>
      <c r="F590" s="38">
        <f t="shared" ref="F590:F653" si="41">E590/C590</f>
        <v>0.80397463002114156</v>
      </c>
    </row>
    <row r="591" spans="1:6" s="6" customFormat="1" ht="10.5" customHeight="1" x14ac:dyDescent="0.2">
      <c r="A591" s="61" t="s">
        <v>115</v>
      </c>
      <c r="B591" s="61"/>
      <c r="C591" s="61"/>
      <c r="D591" s="61"/>
      <c r="E591" s="61"/>
      <c r="F591" s="38" t="e">
        <f t="shared" si="41"/>
        <v>#DIV/0!</v>
      </c>
    </row>
    <row r="592" spans="1:6" s="6" customFormat="1" ht="10.5" customHeight="1" x14ac:dyDescent="0.2">
      <c r="A592" s="62"/>
      <c r="B592" s="11" t="s">
        <v>112</v>
      </c>
      <c r="C592" s="31">
        <f>SUM(C593:C598)</f>
        <v>10290.933000000001</v>
      </c>
      <c r="D592" s="31">
        <f>SUM(D593:D598)</f>
        <v>5690.4311699999998</v>
      </c>
      <c r="E592" s="31">
        <f>SUM(E593:E598)</f>
        <v>5690.4311699999998</v>
      </c>
      <c r="F592" s="38">
        <f t="shared" si="41"/>
        <v>0.55295580779701892</v>
      </c>
    </row>
    <row r="593" spans="1:6" s="6" customFormat="1" ht="10.5" customHeight="1" x14ac:dyDescent="0.2">
      <c r="A593" s="62"/>
      <c r="B593" s="11" t="s">
        <v>3</v>
      </c>
      <c r="C593" s="31">
        <f t="shared" ref="C593:E598" si="42">C601+C652+C701+C709</f>
        <v>6128.3</v>
      </c>
      <c r="D593" s="31">
        <f t="shared" si="42"/>
        <v>2247.9421699999998</v>
      </c>
      <c r="E593" s="31">
        <f t="shared" si="42"/>
        <v>2247.9421699999998</v>
      </c>
      <c r="F593" s="38">
        <f t="shared" si="41"/>
        <v>0.36681333648809616</v>
      </c>
    </row>
    <row r="594" spans="1:6" s="6" customFormat="1" ht="10.5" customHeight="1" x14ac:dyDescent="0.2">
      <c r="A594" s="62"/>
      <c r="B594" s="11" t="s">
        <v>2</v>
      </c>
      <c r="C594" s="31">
        <f t="shared" si="42"/>
        <v>3712.6329999999998</v>
      </c>
      <c r="D594" s="31">
        <f t="shared" si="42"/>
        <v>2992.4889999999996</v>
      </c>
      <c r="E594" s="31">
        <f t="shared" si="42"/>
        <v>2992.4889999999996</v>
      </c>
      <c r="F594" s="38">
        <f t="shared" si="41"/>
        <v>0.80602876718490613</v>
      </c>
    </row>
    <row r="595" spans="1:6" s="6" customFormat="1" ht="10.5" customHeight="1" x14ac:dyDescent="0.2">
      <c r="A595" s="62"/>
      <c r="B595" s="11" t="s">
        <v>1</v>
      </c>
      <c r="C595" s="31">
        <f t="shared" si="42"/>
        <v>150</v>
      </c>
      <c r="D595" s="31">
        <f t="shared" si="42"/>
        <v>150</v>
      </c>
      <c r="E595" s="31">
        <f t="shared" si="42"/>
        <v>150</v>
      </c>
      <c r="F595" s="38">
        <f t="shared" si="41"/>
        <v>1</v>
      </c>
    </row>
    <row r="596" spans="1:6" s="6" customFormat="1" ht="10.5" customHeight="1" x14ac:dyDescent="0.2">
      <c r="A596" s="62"/>
      <c r="B596" s="11" t="s">
        <v>0</v>
      </c>
      <c r="C596" s="31">
        <f t="shared" si="42"/>
        <v>0</v>
      </c>
      <c r="D596" s="31">
        <f t="shared" si="42"/>
        <v>0</v>
      </c>
      <c r="E596" s="31">
        <f t="shared" si="42"/>
        <v>0</v>
      </c>
      <c r="F596" s="38" t="e">
        <f t="shared" si="41"/>
        <v>#DIV/0!</v>
      </c>
    </row>
    <row r="597" spans="1:6" s="6" customFormat="1" ht="10.5" customHeight="1" x14ac:dyDescent="0.2">
      <c r="A597" s="62"/>
      <c r="B597" s="11" t="s">
        <v>111</v>
      </c>
      <c r="C597" s="31">
        <f t="shared" si="42"/>
        <v>0</v>
      </c>
      <c r="D597" s="31">
        <f t="shared" si="42"/>
        <v>0</v>
      </c>
      <c r="E597" s="31">
        <f t="shared" si="42"/>
        <v>0</v>
      </c>
      <c r="F597" s="38" t="e">
        <f t="shared" si="41"/>
        <v>#DIV/0!</v>
      </c>
    </row>
    <row r="598" spans="1:6" s="6" customFormat="1" ht="10.5" customHeight="1" x14ac:dyDescent="0.2">
      <c r="A598" s="62"/>
      <c r="B598" s="11" t="s">
        <v>104</v>
      </c>
      <c r="C598" s="31">
        <f t="shared" si="42"/>
        <v>300</v>
      </c>
      <c r="D598" s="31">
        <f t="shared" si="42"/>
        <v>300</v>
      </c>
      <c r="E598" s="31">
        <f t="shared" si="42"/>
        <v>300</v>
      </c>
      <c r="F598" s="38">
        <f t="shared" si="41"/>
        <v>1</v>
      </c>
    </row>
    <row r="599" spans="1:6" s="6" customFormat="1" ht="19.5" x14ac:dyDescent="0.2">
      <c r="A599" s="51" t="s">
        <v>32</v>
      </c>
      <c r="B599" s="12" t="s">
        <v>166</v>
      </c>
      <c r="C599" s="30"/>
      <c r="D599" s="30"/>
      <c r="E599" s="30"/>
      <c r="F599" s="38" t="e">
        <f t="shared" si="41"/>
        <v>#DIV/0!</v>
      </c>
    </row>
    <row r="600" spans="1:6" s="6" customFormat="1" ht="10.5" customHeight="1" x14ac:dyDescent="0.2">
      <c r="A600" s="51"/>
      <c r="B600" s="11" t="s">
        <v>4</v>
      </c>
      <c r="C600" s="30">
        <f>SUM(C601:C606)</f>
        <v>1718.2449999999999</v>
      </c>
      <c r="D600" s="30">
        <f>SUM(D601:D606)</f>
        <v>1718.2449999999999</v>
      </c>
      <c r="E600" s="30">
        <f>SUM(E601:E606)</f>
        <v>1718.2449999999999</v>
      </c>
      <c r="F600" s="38">
        <f t="shared" si="41"/>
        <v>1</v>
      </c>
    </row>
    <row r="601" spans="1:6" s="6" customFormat="1" ht="10.5" customHeight="1" x14ac:dyDescent="0.2">
      <c r="A601" s="51"/>
      <c r="B601" s="11" t="s">
        <v>3</v>
      </c>
      <c r="C601" s="30">
        <f t="shared" ref="C601:E606" si="43">C609+C618+C627+C636+C644</f>
        <v>0</v>
      </c>
      <c r="D601" s="30">
        <f t="shared" si="43"/>
        <v>0</v>
      </c>
      <c r="E601" s="30">
        <f t="shared" si="43"/>
        <v>0</v>
      </c>
      <c r="F601" s="38" t="e">
        <f t="shared" si="41"/>
        <v>#DIV/0!</v>
      </c>
    </row>
    <row r="602" spans="1:6" s="6" customFormat="1" ht="10.5" customHeight="1" x14ac:dyDescent="0.2">
      <c r="A602" s="51"/>
      <c r="B602" s="11" t="s">
        <v>2</v>
      </c>
      <c r="C602" s="30">
        <f t="shared" si="43"/>
        <v>1718.2449999999999</v>
      </c>
      <c r="D602" s="30">
        <f t="shared" si="43"/>
        <v>1718.2449999999999</v>
      </c>
      <c r="E602" s="30">
        <f t="shared" si="43"/>
        <v>1718.2449999999999</v>
      </c>
      <c r="F602" s="38">
        <f t="shared" si="41"/>
        <v>1</v>
      </c>
    </row>
    <row r="603" spans="1:6" s="6" customFormat="1" ht="10.5" customHeight="1" x14ac:dyDescent="0.2">
      <c r="A603" s="51"/>
      <c r="B603" s="11" t="s">
        <v>1</v>
      </c>
      <c r="C603" s="30">
        <f t="shared" si="43"/>
        <v>0</v>
      </c>
      <c r="D603" s="30">
        <f t="shared" si="43"/>
        <v>0</v>
      </c>
      <c r="E603" s="30">
        <f t="shared" si="43"/>
        <v>0</v>
      </c>
      <c r="F603" s="38" t="e">
        <f t="shared" si="41"/>
        <v>#DIV/0!</v>
      </c>
    </row>
    <row r="604" spans="1:6" s="6" customFormat="1" ht="10.5" customHeight="1" x14ac:dyDescent="0.2">
      <c r="A604" s="51"/>
      <c r="B604" s="11" t="s">
        <v>0</v>
      </c>
      <c r="C604" s="30">
        <f t="shared" si="43"/>
        <v>0</v>
      </c>
      <c r="D604" s="30">
        <f t="shared" si="43"/>
        <v>0</v>
      </c>
      <c r="E604" s="30">
        <f t="shared" si="43"/>
        <v>0</v>
      </c>
      <c r="F604" s="38" t="e">
        <f t="shared" si="41"/>
        <v>#DIV/0!</v>
      </c>
    </row>
    <row r="605" spans="1:6" s="6" customFormat="1" ht="10.5" customHeight="1" x14ac:dyDescent="0.2">
      <c r="A605" s="51"/>
      <c r="B605" s="11" t="s">
        <v>111</v>
      </c>
      <c r="C605" s="30">
        <f t="shared" si="43"/>
        <v>0</v>
      </c>
      <c r="D605" s="30">
        <f t="shared" si="43"/>
        <v>0</v>
      </c>
      <c r="E605" s="30">
        <f t="shared" si="43"/>
        <v>0</v>
      </c>
      <c r="F605" s="38" t="e">
        <f t="shared" si="41"/>
        <v>#DIV/0!</v>
      </c>
    </row>
    <row r="606" spans="1:6" s="6" customFormat="1" ht="10.5" customHeight="1" x14ac:dyDescent="0.2">
      <c r="A606" s="51"/>
      <c r="B606" s="11" t="s">
        <v>104</v>
      </c>
      <c r="C606" s="30">
        <f t="shared" si="43"/>
        <v>0</v>
      </c>
      <c r="D606" s="30">
        <f t="shared" si="43"/>
        <v>0</v>
      </c>
      <c r="E606" s="30">
        <f t="shared" si="43"/>
        <v>0</v>
      </c>
      <c r="F606" s="38" t="e">
        <f t="shared" si="41"/>
        <v>#DIV/0!</v>
      </c>
    </row>
    <row r="607" spans="1:6" s="2" customFormat="1" ht="60.75" customHeight="1" x14ac:dyDescent="0.2">
      <c r="A607" s="51" t="s">
        <v>31</v>
      </c>
      <c r="B607" s="13" t="s">
        <v>143</v>
      </c>
      <c r="C607" s="30"/>
      <c r="D607" s="30"/>
      <c r="E607" s="30"/>
      <c r="F607" s="38" t="e">
        <f t="shared" si="41"/>
        <v>#DIV/0!</v>
      </c>
    </row>
    <row r="608" spans="1:6" s="2" customFormat="1" ht="11.25" customHeight="1" x14ac:dyDescent="0.2">
      <c r="A608" s="51"/>
      <c r="B608" s="11" t="s">
        <v>4</v>
      </c>
      <c r="C608" s="30">
        <f>SUM(C609:C614)</f>
        <v>143.31</v>
      </c>
      <c r="D608" s="30">
        <f>SUM(D609:D614)</f>
        <v>143.31</v>
      </c>
      <c r="E608" s="30">
        <f>SUM(E609:E614)</f>
        <v>143.31</v>
      </c>
      <c r="F608" s="38">
        <f t="shared" si="41"/>
        <v>1</v>
      </c>
    </row>
    <row r="609" spans="1:6" s="2" customFormat="1" ht="11.25" customHeight="1" x14ac:dyDescent="0.2">
      <c r="A609" s="51"/>
      <c r="B609" s="11" t="s">
        <v>3</v>
      </c>
      <c r="C609" s="3">
        <v>0</v>
      </c>
      <c r="D609" s="3">
        <v>0</v>
      </c>
      <c r="E609" s="3">
        <v>0</v>
      </c>
      <c r="F609" s="38" t="e">
        <f t="shared" si="41"/>
        <v>#DIV/0!</v>
      </c>
    </row>
    <row r="610" spans="1:6" s="2" customFormat="1" ht="11.25" customHeight="1" x14ac:dyDescent="0.2">
      <c r="A610" s="51"/>
      <c r="B610" s="11" t="s">
        <v>30</v>
      </c>
      <c r="C610" s="3">
        <v>143.31</v>
      </c>
      <c r="D610" s="3">
        <v>143.31</v>
      </c>
      <c r="E610" s="3">
        <v>143.31</v>
      </c>
      <c r="F610" s="38">
        <f t="shared" si="41"/>
        <v>1</v>
      </c>
    </row>
    <row r="611" spans="1:6" s="2" customFormat="1" ht="11.25" customHeight="1" x14ac:dyDescent="0.2">
      <c r="A611" s="51"/>
      <c r="B611" s="11" t="s">
        <v>1</v>
      </c>
      <c r="C611" s="3">
        <v>0</v>
      </c>
      <c r="D611" s="3">
        <v>0</v>
      </c>
      <c r="E611" s="3">
        <v>0</v>
      </c>
      <c r="F611" s="38" t="e">
        <f t="shared" si="41"/>
        <v>#DIV/0!</v>
      </c>
    </row>
    <row r="612" spans="1:6" s="2" customFormat="1" ht="11.25" customHeight="1" x14ac:dyDescent="0.2">
      <c r="A612" s="51"/>
      <c r="B612" s="11" t="s">
        <v>0</v>
      </c>
      <c r="C612" s="3">
        <v>0</v>
      </c>
      <c r="D612" s="3">
        <v>0</v>
      </c>
      <c r="E612" s="3">
        <v>0</v>
      </c>
      <c r="F612" s="38" t="e">
        <f t="shared" si="41"/>
        <v>#DIV/0!</v>
      </c>
    </row>
    <row r="613" spans="1:6" s="2" customFormat="1" ht="11.25" customHeight="1" x14ac:dyDescent="0.2">
      <c r="A613" s="51"/>
      <c r="B613" s="11" t="s">
        <v>111</v>
      </c>
      <c r="C613" s="3">
        <v>0</v>
      </c>
      <c r="D613" s="3">
        <v>0</v>
      </c>
      <c r="E613" s="3">
        <v>0</v>
      </c>
      <c r="F613" s="38" t="e">
        <f t="shared" si="41"/>
        <v>#DIV/0!</v>
      </c>
    </row>
    <row r="614" spans="1:6" s="2" customFormat="1" ht="11.25" customHeight="1" x14ac:dyDescent="0.2">
      <c r="A614" s="51"/>
      <c r="B614" s="11" t="s">
        <v>104</v>
      </c>
      <c r="C614" s="3">
        <v>0</v>
      </c>
      <c r="D614" s="3">
        <v>0</v>
      </c>
      <c r="E614" s="3">
        <v>0</v>
      </c>
      <c r="F614" s="38" t="e">
        <f t="shared" si="41"/>
        <v>#DIV/0!</v>
      </c>
    </row>
    <row r="615" spans="1:6" s="2" customFormat="1" ht="11.25" customHeight="1" x14ac:dyDescent="0.2">
      <c r="A615" s="51"/>
      <c r="B615" s="11" t="s">
        <v>113</v>
      </c>
      <c r="C615" s="3">
        <f>C610</f>
        <v>143.31</v>
      </c>
      <c r="D615" s="3">
        <f>D610</f>
        <v>143.31</v>
      </c>
      <c r="E615" s="3">
        <f>E610</f>
        <v>143.31</v>
      </c>
      <c r="F615" s="38">
        <f t="shared" si="41"/>
        <v>1</v>
      </c>
    </row>
    <row r="616" spans="1:6" s="2" customFormat="1" ht="42.75" customHeight="1" x14ac:dyDescent="0.2">
      <c r="A616" s="53" t="s">
        <v>29</v>
      </c>
      <c r="B616" s="14" t="s">
        <v>144</v>
      </c>
      <c r="C616" s="30"/>
      <c r="D616" s="30"/>
      <c r="E616" s="30"/>
      <c r="F616" s="38" t="e">
        <f t="shared" si="41"/>
        <v>#DIV/0!</v>
      </c>
    </row>
    <row r="617" spans="1:6" s="2" customFormat="1" ht="11.25" customHeight="1" x14ac:dyDescent="0.2">
      <c r="A617" s="54"/>
      <c r="B617" s="11" t="s">
        <v>4</v>
      </c>
      <c r="C617" s="30">
        <f>SUM(C618:C623)</f>
        <v>78.728000000000009</v>
      </c>
      <c r="D617" s="30">
        <f>SUM(D618:D623)</f>
        <v>78.728000000000009</v>
      </c>
      <c r="E617" s="30">
        <f>SUM(E618:E623)</f>
        <v>78.728000000000009</v>
      </c>
      <c r="F617" s="38">
        <f t="shared" si="41"/>
        <v>1</v>
      </c>
    </row>
    <row r="618" spans="1:6" s="2" customFormat="1" ht="11.25" customHeight="1" x14ac:dyDescent="0.2">
      <c r="A618" s="54"/>
      <c r="B618" s="11" t="s">
        <v>3</v>
      </c>
      <c r="C618" s="3">
        <v>0</v>
      </c>
      <c r="D618" s="3">
        <v>0</v>
      </c>
      <c r="E618" s="3">
        <v>0</v>
      </c>
      <c r="F618" s="38" t="e">
        <f t="shared" si="41"/>
        <v>#DIV/0!</v>
      </c>
    </row>
    <row r="619" spans="1:6" s="2" customFormat="1" ht="11.25" customHeight="1" x14ac:dyDescent="0.2">
      <c r="A619" s="54"/>
      <c r="B619" s="11" t="s">
        <v>2</v>
      </c>
      <c r="C619" s="3">
        <v>78.728000000000009</v>
      </c>
      <c r="D619" s="3">
        <v>78.728000000000009</v>
      </c>
      <c r="E619" s="3">
        <v>78.728000000000009</v>
      </c>
      <c r="F619" s="38">
        <f t="shared" si="41"/>
        <v>1</v>
      </c>
    </row>
    <row r="620" spans="1:6" s="2" customFormat="1" ht="11.25" customHeight="1" x14ac:dyDescent="0.2">
      <c r="A620" s="54"/>
      <c r="B620" s="11" t="s">
        <v>1</v>
      </c>
      <c r="C620" s="3">
        <v>0</v>
      </c>
      <c r="D620" s="3">
        <v>0</v>
      </c>
      <c r="E620" s="3">
        <v>0</v>
      </c>
      <c r="F620" s="38" t="e">
        <f t="shared" si="41"/>
        <v>#DIV/0!</v>
      </c>
    </row>
    <row r="621" spans="1:6" s="2" customFormat="1" ht="11.25" customHeight="1" x14ac:dyDescent="0.2">
      <c r="A621" s="54"/>
      <c r="B621" s="11" t="s">
        <v>0</v>
      </c>
      <c r="C621" s="3">
        <v>0</v>
      </c>
      <c r="D621" s="3">
        <v>0</v>
      </c>
      <c r="E621" s="3">
        <v>0</v>
      </c>
      <c r="F621" s="38" t="e">
        <f t="shared" si="41"/>
        <v>#DIV/0!</v>
      </c>
    </row>
    <row r="622" spans="1:6" s="2" customFormat="1" ht="11.25" customHeight="1" x14ac:dyDescent="0.2">
      <c r="A622" s="54"/>
      <c r="B622" s="11" t="s">
        <v>111</v>
      </c>
      <c r="C622" s="3">
        <v>0</v>
      </c>
      <c r="D622" s="3">
        <v>0</v>
      </c>
      <c r="E622" s="3">
        <v>0</v>
      </c>
      <c r="F622" s="38" t="e">
        <f t="shared" si="41"/>
        <v>#DIV/0!</v>
      </c>
    </row>
    <row r="623" spans="1:6" s="2" customFormat="1" ht="11.25" customHeight="1" x14ac:dyDescent="0.2">
      <c r="A623" s="54"/>
      <c r="B623" s="11" t="s">
        <v>104</v>
      </c>
      <c r="C623" s="3">
        <v>0</v>
      </c>
      <c r="D623" s="3">
        <v>0</v>
      </c>
      <c r="E623" s="3">
        <v>0</v>
      </c>
      <c r="F623" s="38" t="e">
        <f t="shared" si="41"/>
        <v>#DIV/0!</v>
      </c>
    </row>
    <row r="624" spans="1:6" s="2" customFormat="1" ht="11.25" customHeight="1" x14ac:dyDescent="0.2">
      <c r="A624" s="54"/>
      <c r="B624" s="11" t="s">
        <v>113</v>
      </c>
      <c r="C624" s="3">
        <f>C619</f>
        <v>78.728000000000009</v>
      </c>
      <c r="D624" s="3">
        <f>D619</f>
        <v>78.728000000000009</v>
      </c>
      <c r="E624" s="3">
        <f>E619</f>
        <v>78.728000000000009</v>
      </c>
      <c r="F624" s="38">
        <f t="shared" si="41"/>
        <v>1</v>
      </c>
    </row>
    <row r="625" spans="1:6" s="2" customFormat="1" ht="39" x14ac:dyDescent="0.2">
      <c r="A625" s="53" t="s">
        <v>28</v>
      </c>
      <c r="B625" s="14" t="s">
        <v>145</v>
      </c>
      <c r="C625" s="30"/>
      <c r="D625" s="30"/>
      <c r="E625" s="30"/>
      <c r="F625" s="38" t="e">
        <f t="shared" si="41"/>
        <v>#DIV/0!</v>
      </c>
    </row>
    <row r="626" spans="1:6" s="2" customFormat="1" ht="11.25" customHeight="1" x14ac:dyDescent="0.2">
      <c r="A626" s="54"/>
      <c r="B626" s="11" t="s">
        <v>4</v>
      </c>
      <c r="C626" s="4">
        <f>SUM(C627:C632)</f>
        <v>0</v>
      </c>
      <c r="D626" s="4">
        <f>SUM(D627:D632)</f>
        <v>0</v>
      </c>
      <c r="E626" s="4">
        <f>SUM(E627:E632)</f>
        <v>0</v>
      </c>
      <c r="F626" s="38" t="e">
        <f t="shared" si="41"/>
        <v>#DIV/0!</v>
      </c>
    </row>
    <row r="627" spans="1:6" s="2" customFormat="1" ht="11.25" customHeight="1" x14ac:dyDescent="0.2">
      <c r="A627" s="54"/>
      <c r="B627" s="11" t="s">
        <v>3</v>
      </c>
      <c r="C627" s="5">
        <v>0</v>
      </c>
      <c r="D627" s="5">
        <v>0</v>
      </c>
      <c r="E627" s="5">
        <v>0</v>
      </c>
      <c r="F627" s="38" t="e">
        <f t="shared" si="41"/>
        <v>#DIV/0!</v>
      </c>
    </row>
    <row r="628" spans="1:6" s="2" customFormat="1" ht="11.25" customHeight="1" x14ac:dyDescent="0.2">
      <c r="A628" s="54"/>
      <c r="B628" s="11" t="s">
        <v>27</v>
      </c>
      <c r="C628" s="5">
        <v>0</v>
      </c>
      <c r="D628" s="5">
        <v>0</v>
      </c>
      <c r="E628" s="5">
        <v>0</v>
      </c>
      <c r="F628" s="38" t="e">
        <f t="shared" si="41"/>
        <v>#DIV/0!</v>
      </c>
    </row>
    <row r="629" spans="1:6" s="2" customFormat="1" ht="11.25" customHeight="1" x14ac:dyDescent="0.2">
      <c r="A629" s="54"/>
      <c r="B629" s="11" t="s">
        <v>1</v>
      </c>
      <c r="C629" s="5">
        <v>0</v>
      </c>
      <c r="D629" s="5">
        <v>0</v>
      </c>
      <c r="E629" s="5">
        <v>0</v>
      </c>
      <c r="F629" s="38" t="e">
        <f t="shared" si="41"/>
        <v>#DIV/0!</v>
      </c>
    </row>
    <row r="630" spans="1:6" s="2" customFormat="1" ht="11.25" customHeight="1" x14ac:dyDescent="0.2">
      <c r="A630" s="54"/>
      <c r="B630" s="11" t="s">
        <v>0</v>
      </c>
      <c r="C630" s="5">
        <v>0</v>
      </c>
      <c r="D630" s="5">
        <v>0</v>
      </c>
      <c r="E630" s="5">
        <v>0</v>
      </c>
      <c r="F630" s="38" t="e">
        <f t="shared" si="41"/>
        <v>#DIV/0!</v>
      </c>
    </row>
    <row r="631" spans="1:6" s="2" customFormat="1" ht="11.25" customHeight="1" x14ac:dyDescent="0.2">
      <c r="A631" s="54"/>
      <c r="B631" s="11" t="s">
        <v>111</v>
      </c>
      <c r="C631" s="5">
        <v>0</v>
      </c>
      <c r="D631" s="5">
        <v>0</v>
      </c>
      <c r="E631" s="5">
        <v>0</v>
      </c>
      <c r="F631" s="38" t="e">
        <f t="shared" si="41"/>
        <v>#DIV/0!</v>
      </c>
    </row>
    <row r="632" spans="1:6" s="2" customFormat="1" ht="11.25" customHeight="1" x14ac:dyDescent="0.2">
      <c r="A632" s="54"/>
      <c r="B632" s="11" t="s">
        <v>104</v>
      </c>
      <c r="C632" s="5">
        <v>0</v>
      </c>
      <c r="D632" s="5">
        <v>0</v>
      </c>
      <c r="E632" s="5">
        <v>0</v>
      </c>
      <c r="F632" s="38" t="e">
        <f t="shared" si="41"/>
        <v>#DIV/0!</v>
      </c>
    </row>
    <row r="633" spans="1:6" s="2" customFormat="1" ht="11.25" customHeight="1" x14ac:dyDescent="0.2">
      <c r="A633" s="55"/>
      <c r="B633" s="11" t="s">
        <v>113</v>
      </c>
      <c r="C633" s="3">
        <f>C628</f>
        <v>0</v>
      </c>
      <c r="D633" s="3">
        <f>D628</f>
        <v>0</v>
      </c>
      <c r="E633" s="3">
        <f>E628</f>
        <v>0</v>
      </c>
      <c r="F633" s="38" t="e">
        <f t="shared" si="41"/>
        <v>#DIV/0!</v>
      </c>
    </row>
    <row r="634" spans="1:6" s="6" customFormat="1" ht="40.5" customHeight="1" x14ac:dyDescent="0.2">
      <c r="A634" s="53" t="s">
        <v>26</v>
      </c>
      <c r="B634" s="14" t="s">
        <v>146</v>
      </c>
      <c r="C634" s="4"/>
      <c r="D634" s="4"/>
      <c r="E634" s="4"/>
      <c r="F634" s="38" t="e">
        <f t="shared" si="41"/>
        <v>#DIV/0!</v>
      </c>
    </row>
    <row r="635" spans="1:6" s="6" customFormat="1" ht="10.5" customHeight="1" x14ac:dyDescent="0.2">
      <c r="A635" s="54"/>
      <c r="B635" s="11" t="s">
        <v>4</v>
      </c>
      <c r="C635" s="4">
        <f>SUM(C636:C641)</f>
        <v>1000</v>
      </c>
      <c r="D635" s="4">
        <f>SUM(D636:D641)</f>
        <v>1000</v>
      </c>
      <c r="E635" s="4">
        <f>SUM(E636:E641)</f>
        <v>1000</v>
      </c>
      <c r="F635" s="38">
        <f t="shared" si="41"/>
        <v>1</v>
      </c>
    </row>
    <row r="636" spans="1:6" s="6" customFormat="1" ht="10.5" customHeight="1" x14ac:dyDescent="0.2">
      <c r="A636" s="54"/>
      <c r="B636" s="11" t="s">
        <v>3</v>
      </c>
      <c r="C636" s="5">
        <v>0</v>
      </c>
      <c r="D636" s="5">
        <v>0</v>
      </c>
      <c r="E636" s="5">
        <v>0</v>
      </c>
      <c r="F636" s="38" t="e">
        <f t="shared" si="41"/>
        <v>#DIV/0!</v>
      </c>
    </row>
    <row r="637" spans="1:6" s="6" customFormat="1" ht="10.5" customHeight="1" x14ac:dyDescent="0.2">
      <c r="A637" s="54"/>
      <c r="B637" s="11" t="s">
        <v>2</v>
      </c>
      <c r="C637" s="5">
        <v>1000</v>
      </c>
      <c r="D637" s="5">
        <v>1000</v>
      </c>
      <c r="E637" s="5">
        <v>1000</v>
      </c>
      <c r="F637" s="38">
        <f t="shared" si="41"/>
        <v>1</v>
      </c>
    </row>
    <row r="638" spans="1:6" s="6" customFormat="1" ht="10.5" customHeight="1" x14ac:dyDescent="0.2">
      <c r="A638" s="54"/>
      <c r="B638" s="11" t="s">
        <v>1</v>
      </c>
      <c r="C638" s="5">
        <v>0</v>
      </c>
      <c r="D638" s="5">
        <v>0</v>
      </c>
      <c r="E638" s="5">
        <v>0</v>
      </c>
      <c r="F638" s="38" t="e">
        <f t="shared" si="41"/>
        <v>#DIV/0!</v>
      </c>
    </row>
    <row r="639" spans="1:6" s="6" customFormat="1" ht="10.5" customHeight="1" x14ac:dyDescent="0.2">
      <c r="A639" s="54"/>
      <c r="B639" s="11" t="s">
        <v>0</v>
      </c>
      <c r="C639" s="5">
        <v>0</v>
      </c>
      <c r="D639" s="5">
        <v>0</v>
      </c>
      <c r="E639" s="5">
        <v>0</v>
      </c>
      <c r="F639" s="38" t="e">
        <f t="shared" si="41"/>
        <v>#DIV/0!</v>
      </c>
    </row>
    <row r="640" spans="1:6" s="6" customFormat="1" ht="10.5" customHeight="1" x14ac:dyDescent="0.2">
      <c r="A640" s="54"/>
      <c r="B640" s="11" t="s">
        <v>111</v>
      </c>
      <c r="C640" s="5">
        <v>0</v>
      </c>
      <c r="D640" s="5">
        <v>0</v>
      </c>
      <c r="E640" s="5">
        <v>0</v>
      </c>
      <c r="F640" s="38" t="e">
        <f t="shared" si="41"/>
        <v>#DIV/0!</v>
      </c>
    </row>
    <row r="641" spans="1:6" s="6" customFormat="1" ht="10.5" customHeight="1" x14ac:dyDescent="0.2">
      <c r="A641" s="54"/>
      <c r="B641" s="11" t="s">
        <v>104</v>
      </c>
      <c r="C641" s="5">
        <v>0</v>
      </c>
      <c r="D641" s="5">
        <v>0</v>
      </c>
      <c r="E641" s="5">
        <v>0</v>
      </c>
      <c r="F641" s="38" t="e">
        <f t="shared" si="41"/>
        <v>#DIV/0!</v>
      </c>
    </row>
    <row r="642" spans="1:6" s="6" customFormat="1" ht="78" x14ac:dyDescent="0.2">
      <c r="A642" s="53" t="s">
        <v>192</v>
      </c>
      <c r="B642" s="14" t="s">
        <v>193</v>
      </c>
      <c r="C642" s="4"/>
      <c r="D642" s="4"/>
      <c r="E642" s="4"/>
      <c r="F642" s="38" t="e">
        <f t="shared" si="41"/>
        <v>#DIV/0!</v>
      </c>
    </row>
    <row r="643" spans="1:6" s="6" customFormat="1" x14ac:dyDescent="0.2">
      <c r="A643" s="54"/>
      <c r="B643" s="11" t="s">
        <v>4</v>
      </c>
      <c r="C643" s="4">
        <f>SUM(C644:C649)</f>
        <v>496.20699999999999</v>
      </c>
      <c r="D643" s="4">
        <f>SUM(D644:D649)</f>
        <v>496.20699999999999</v>
      </c>
      <c r="E643" s="4">
        <f>SUM(E644:E649)</f>
        <v>496.20699999999999</v>
      </c>
      <c r="F643" s="38">
        <f t="shared" si="41"/>
        <v>1</v>
      </c>
    </row>
    <row r="644" spans="1:6" s="6" customFormat="1" x14ac:dyDescent="0.2">
      <c r="A644" s="54"/>
      <c r="B644" s="11" t="s">
        <v>3</v>
      </c>
      <c r="C644" s="5">
        <v>0</v>
      </c>
      <c r="D644" s="5">
        <v>0</v>
      </c>
      <c r="E644" s="5">
        <v>0</v>
      </c>
      <c r="F644" s="38" t="e">
        <f t="shared" si="41"/>
        <v>#DIV/0!</v>
      </c>
    </row>
    <row r="645" spans="1:6" s="6" customFormat="1" x14ac:dyDescent="0.2">
      <c r="A645" s="54"/>
      <c r="B645" s="11" t="s">
        <v>2</v>
      </c>
      <c r="C645" s="5">
        <f>345.27+150.937</f>
        <v>496.20699999999999</v>
      </c>
      <c r="D645" s="5">
        <f>345.27+150.937</f>
        <v>496.20699999999999</v>
      </c>
      <c r="E645" s="5">
        <f>345.27+150.937</f>
        <v>496.20699999999999</v>
      </c>
      <c r="F645" s="38">
        <f t="shared" si="41"/>
        <v>1</v>
      </c>
    </row>
    <row r="646" spans="1:6" s="6" customFormat="1" x14ac:dyDescent="0.2">
      <c r="A646" s="54"/>
      <c r="B646" s="11" t="s">
        <v>1</v>
      </c>
      <c r="C646" s="5">
        <v>0</v>
      </c>
      <c r="D646" s="5">
        <v>0</v>
      </c>
      <c r="E646" s="5">
        <v>0</v>
      </c>
      <c r="F646" s="38" t="e">
        <f t="shared" si="41"/>
        <v>#DIV/0!</v>
      </c>
    </row>
    <row r="647" spans="1:6" s="6" customFormat="1" x14ac:dyDescent="0.2">
      <c r="A647" s="54"/>
      <c r="B647" s="11" t="s">
        <v>0</v>
      </c>
      <c r="C647" s="5">
        <v>0</v>
      </c>
      <c r="D647" s="5">
        <v>0</v>
      </c>
      <c r="E647" s="5">
        <v>0</v>
      </c>
      <c r="F647" s="38" t="e">
        <f t="shared" si="41"/>
        <v>#DIV/0!</v>
      </c>
    </row>
    <row r="648" spans="1:6" s="6" customFormat="1" x14ac:dyDescent="0.2">
      <c r="A648" s="54"/>
      <c r="B648" s="11" t="s">
        <v>111</v>
      </c>
      <c r="C648" s="5">
        <v>0</v>
      </c>
      <c r="D648" s="5">
        <v>0</v>
      </c>
      <c r="E648" s="5">
        <v>0</v>
      </c>
      <c r="F648" s="38" t="e">
        <f t="shared" si="41"/>
        <v>#DIV/0!</v>
      </c>
    </row>
    <row r="649" spans="1:6" s="6" customFormat="1" x14ac:dyDescent="0.2">
      <c r="A649" s="54"/>
      <c r="B649" s="11" t="s">
        <v>104</v>
      </c>
      <c r="C649" s="5">
        <v>0</v>
      </c>
      <c r="D649" s="5">
        <v>0</v>
      </c>
      <c r="E649" s="5">
        <v>0</v>
      </c>
      <c r="F649" s="38" t="e">
        <f t="shared" si="41"/>
        <v>#DIV/0!</v>
      </c>
    </row>
    <row r="650" spans="1:6" s="6" customFormat="1" ht="21.75" customHeight="1" x14ac:dyDescent="0.2">
      <c r="A650" s="51" t="s">
        <v>25</v>
      </c>
      <c r="B650" s="12" t="s">
        <v>165</v>
      </c>
      <c r="C650" s="4"/>
      <c r="D650" s="4"/>
      <c r="E650" s="4"/>
      <c r="F650" s="38" t="e">
        <f t="shared" si="41"/>
        <v>#DIV/0!</v>
      </c>
    </row>
    <row r="651" spans="1:6" s="6" customFormat="1" ht="10.5" customHeight="1" x14ac:dyDescent="0.2">
      <c r="A651" s="51"/>
      <c r="B651" s="11" t="s">
        <v>4</v>
      </c>
      <c r="C651" s="4">
        <f>SUM(C652:C657)</f>
        <v>2444.3879999999999</v>
      </c>
      <c r="D651" s="4">
        <f>SUM(D652:D657)</f>
        <v>1724.2439999999999</v>
      </c>
      <c r="E651" s="4">
        <f>SUM(E652:E657)</f>
        <v>1724.2439999999999</v>
      </c>
      <c r="F651" s="38">
        <f t="shared" si="41"/>
        <v>0.70538883352397408</v>
      </c>
    </row>
    <row r="652" spans="1:6" s="6" customFormat="1" ht="10.5" customHeight="1" x14ac:dyDescent="0.2">
      <c r="A652" s="51"/>
      <c r="B652" s="11" t="s">
        <v>3</v>
      </c>
      <c r="C652" s="4">
        <f>C660+C668+C676+C684+C693</f>
        <v>0</v>
      </c>
      <c r="D652" s="4">
        <f t="shared" ref="D652:E652" si="44">D660+D668+D676+D684+D693</f>
        <v>0</v>
      </c>
      <c r="E652" s="4">
        <f t="shared" si="44"/>
        <v>0</v>
      </c>
      <c r="F652" s="38" t="e">
        <f t="shared" si="41"/>
        <v>#DIV/0!</v>
      </c>
    </row>
    <row r="653" spans="1:6" s="6" customFormat="1" ht="10.5" customHeight="1" x14ac:dyDescent="0.2">
      <c r="A653" s="51"/>
      <c r="B653" s="11" t="s">
        <v>2</v>
      </c>
      <c r="C653" s="4">
        <f t="shared" ref="C653:E657" si="45">C661+C669+C677+C685+C694</f>
        <v>1994.3879999999999</v>
      </c>
      <c r="D653" s="4">
        <f t="shared" si="45"/>
        <v>1274.2439999999999</v>
      </c>
      <c r="E653" s="4">
        <f t="shared" si="45"/>
        <v>1274.2439999999999</v>
      </c>
      <c r="F653" s="38">
        <f t="shared" si="41"/>
        <v>0.63891479491453018</v>
      </c>
    </row>
    <row r="654" spans="1:6" s="6" customFormat="1" ht="10.5" customHeight="1" x14ac:dyDescent="0.2">
      <c r="A654" s="51"/>
      <c r="B654" s="11" t="s">
        <v>1</v>
      </c>
      <c r="C654" s="4">
        <f t="shared" si="45"/>
        <v>150</v>
      </c>
      <c r="D654" s="4">
        <f t="shared" si="45"/>
        <v>150</v>
      </c>
      <c r="E654" s="4">
        <f t="shared" si="45"/>
        <v>150</v>
      </c>
      <c r="F654" s="38">
        <f t="shared" ref="F654:F717" si="46">E654/C654</f>
        <v>1</v>
      </c>
    </row>
    <row r="655" spans="1:6" s="6" customFormat="1" ht="10.5" customHeight="1" x14ac:dyDescent="0.2">
      <c r="A655" s="51"/>
      <c r="B655" s="11" t="s">
        <v>0</v>
      </c>
      <c r="C655" s="4">
        <f t="shared" si="45"/>
        <v>0</v>
      </c>
      <c r="D655" s="4">
        <f t="shared" si="45"/>
        <v>0</v>
      </c>
      <c r="E655" s="4">
        <f t="shared" si="45"/>
        <v>0</v>
      </c>
      <c r="F655" s="38" t="e">
        <f t="shared" si="46"/>
        <v>#DIV/0!</v>
      </c>
    </row>
    <row r="656" spans="1:6" s="6" customFormat="1" ht="10.5" customHeight="1" x14ac:dyDescent="0.2">
      <c r="A656" s="51"/>
      <c r="B656" s="11" t="s">
        <v>111</v>
      </c>
      <c r="C656" s="4">
        <f t="shared" si="45"/>
        <v>0</v>
      </c>
      <c r="D656" s="4">
        <f t="shared" si="45"/>
        <v>0</v>
      </c>
      <c r="E656" s="4">
        <f t="shared" si="45"/>
        <v>0</v>
      </c>
      <c r="F656" s="38" t="e">
        <f t="shared" si="46"/>
        <v>#DIV/0!</v>
      </c>
    </row>
    <row r="657" spans="1:6" s="6" customFormat="1" ht="10.5" customHeight="1" x14ac:dyDescent="0.2">
      <c r="A657" s="51"/>
      <c r="B657" s="11" t="s">
        <v>104</v>
      </c>
      <c r="C657" s="4">
        <f t="shared" si="45"/>
        <v>300</v>
      </c>
      <c r="D657" s="4">
        <f t="shared" si="45"/>
        <v>300</v>
      </c>
      <c r="E657" s="4">
        <f t="shared" si="45"/>
        <v>300</v>
      </c>
      <c r="F657" s="38">
        <f t="shared" si="46"/>
        <v>1</v>
      </c>
    </row>
    <row r="658" spans="1:6" s="6" customFormat="1" ht="23.25" customHeight="1" x14ac:dyDescent="0.2">
      <c r="A658" s="51" t="s">
        <v>24</v>
      </c>
      <c r="B658" s="14" t="s">
        <v>147</v>
      </c>
      <c r="C658" s="4"/>
      <c r="D658" s="4"/>
      <c r="E658" s="4"/>
      <c r="F658" s="38" t="e">
        <f t="shared" si="46"/>
        <v>#DIV/0!</v>
      </c>
    </row>
    <row r="659" spans="1:6" s="6" customFormat="1" ht="12" customHeight="1" x14ac:dyDescent="0.2">
      <c r="A659" s="51"/>
      <c r="B659" s="11" t="s">
        <v>4</v>
      </c>
      <c r="C659" s="4">
        <f>SUM(C660:C665)</f>
        <v>850</v>
      </c>
      <c r="D659" s="4">
        <f>SUM(D660:D665)</f>
        <v>850</v>
      </c>
      <c r="E659" s="4">
        <f>SUM(E660:E665)</f>
        <v>850</v>
      </c>
      <c r="F659" s="38">
        <f t="shared" si="46"/>
        <v>1</v>
      </c>
    </row>
    <row r="660" spans="1:6" s="6" customFormat="1" ht="12" customHeight="1" x14ac:dyDescent="0.2">
      <c r="A660" s="51"/>
      <c r="B660" s="11" t="s">
        <v>3</v>
      </c>
      <c r="C660" s="5">
        <v>0</v>
      </c>
      <c r="D660" s="5">
        <v>0</v>
      </c>
      <c r="E660" s="5">
        <v>0</v>
      </c>
      <c r="F660" s="38" t="e">
        <f t="shared" si="46"/>
        <v>#DIV/0!</v>
      </c>
    </row>
    <row r="661" spans="1:6" s="6" customFormat="1" ht="12" customHeight="1" x14ac:dyDescent="0.2">
      <c r="A661" s="51"/>
      <c r="B661" s="11" t="s">
        <v>2</v>
      </c>
      <c r="C661" s="5">
        <f>300+250</f>
        <v>550</v>
      </c>
      <c r="D661" s="5">
        <f>300+250</f>
        <v>550</v>
      </c>
      <c r="E661" s="5">
        <f>300+250</f>
        <v>550</v>
      </c>
      <c r="F661" s="38">
        <f t="shared" si="46"/>
        <v>1</v>
      </c>
    </row>
    <row r="662" spans="1:6" s="6" customFormat="1" ht="12" customHeight="1" x14ac:dyDescent="0.2">
      <c r="A662" s="51"/>
      <c r="B662" s="11" t="s">
        <v>1</v>
      </c>
      <c r="C662" s="5">
        <v>0</v>
      </c>
      <c r="D662" s="5">
        <v>0</v>
      </c>
      <c r="E662" s="5">
        <v>0</v>
      </c>
      <c r="F662" s="38" t="e">
        <f t="shared" si="46"/>
        <v>#DIV/0!</v>
      </c>
    </row>
    <row r="663" spans="1:6" s="6" customFormat="1" ht="12" customHeight="1" x14ac:dyDescent="0.2">
      <c r="A663" s="51"/>
      <c r="B663" s="11" t="s">
        <v>0</v>
      </c>
      <c r="C663" s="5">
        <v>0</v>
      </c>
      <c r="D663" s="5">
        <v>0</v>
      </c>
      <c r="E663" s="5">
        <v>0</v>
      </c>
      <c r="F663" s="38" t="e">
        <f t="shared" si="46"/>
        <v>#DIV/0!</v>
      </c>
    </row>
    <row r="664" spans="1:6" s="6" customFormat="1" ht="12" customHeight="1" x14ac:dyDescent="0.2">
      <c r="A664" s="51"/>
      <c r="B664" s="11" t="s">
        <v>111</v>
      </c>
      <c r="C664" s="5">
        <v>0</v>
      </c>
      <c r="D664" s="5">
        <v>0</v>
      </c>
      <c r="E664" s="5">
        <v>0</v>
      </c>
      <c r="F664" s="38" t="e">
        <f t="shared" si="46"/>
        <v>#DIV/0!</v>
      </c>
    </row>
    <row r="665" spans="1:6" s="6" customFormat="1" ht="12" customHeight="1" x14ac:dyDescent="0.2">
      <c r="A665" s="51"/>
      <c r="B665" s="11" t="s">
        <v>104</v>
      </c>
      <c r="C665" s="5">
        <v>300</v>
      </c>
      <c r="D665" s="5">
        <v>300</v>
      </c>
      <c r="E665" s="5">
        <v>300</v>
      </c>
      <c r="F665" s="38">
        <f t="shared" si="46"/>
        <v>1</v>
      </c>
    </row>
    <row r="666" spans="1:6" s="6" customFormat="1" ht="27" customHeight="1" x14ac:dyDescent="0.2">
      <c r="A666" s="51" t="s">
        <v>23</v>
      </c>
      <c r="B666" s="14" t="s">
        <v>164</v>
      </c>
      <c r="C666" s="4"/>
      <c r="D666" s="4"/>
      <c r="E666" s="4"/>
      <c r="F666" s="38" t="e">
        <f t="shared" si="46"/>
        <v>#DIV/0!</v>
      </c>
    </row>
    <row r="667" spans="1:6" s="6" customFormat="1" ht="10.5" customHeight="1" x14ac:dyDescent="0.2">
      <c r="A667" s="51"/>
      <c r="B667" s="11" t="s">
        <v>4</v>
      </c>
      <c r="C667" s="4">
        <f>SUM(C668:C673)</f>
        <v>399.9</v>
      </c>
      <c r="D667" s="4">
        <f>SUM(D668:D673)</f>
        <v>0</v>
      </c>
      <c r="E667" s="4">
        <f>SUM(E668:E673)</f>
        <v>0</v>
      </c>
      <c r="F667" s="38">
        <f t="shared" si="46"/>
        <v>0</v>
      </c>
    </row>
    <row r="668" spans="1:6" s="6" customFormat="1" ht="10.5" customHeight="1" x14ac:dyDescent="0.2">
      <c r="A668" s="51"/>
      <c r="B668" s="11" t="s">
        <v>3</v>
      </c>
      <c r="C668" s="5">
        <v>0</v>
      </c>
      <c r="D668" s="5">
        <v>0</v>
      </c>
      <c r="E668" s="5">
        <v>0</v>
      </c>
      <c r="F668" s="38" t="e">
        <f t="shared" si="46"/>
        <v>#DIV/0!</v>
      </c>
    </row>
    <row r="669" spans="1:6" s="6" customFormat="1" ht="10.5" customHeight="1" x14ac:dyDescent="0.2">
      <c r="A669" s="51"/>
      <c r="B669" s="11" t="s">
        <v>2</v>
      </c>
      <c r="C669" s="5">
        <v>399.9</v>
      </c>
      <c r="D669" s="5">
        <v>0</v>
      </c>
      <c r="E669" s="5">
        <v>0</v>
      </c>
      <c r="F669" s="38">
        <f t="shared" si="46"/>
        <v>0</v>
      </c>
    </row>
    <row r="670" spans="1:6" s="6" customFormat="1" ht="10.5" customHeight="1" x14ac:dyDescent="0.2">
      <c r="A670" s="51"/>
      <c r="B670" s="11" t="s">
        <v>1</v>
      </c>
      <c r="C670" s="5">
        <v>0</v>
      </c>
      <c r="D670" s="5">
        <v>0</v>
      </c>
      <c r="E670" s="5">
        <v>0</v>
      </c>
      <c r="F670" s="38" t="e">
        <f t="shared" si="46"/>
        <v>#DIV/0!</v>
      </c>
    </row>
    <row r="671" spans="1:6" s="6" customFormat="1" ht="10.5" customHeight="1" x14ac:dyDescent="0.2">
      <c r="A671" s="51"/>
      <c r="B671" s="11" t="s">
        <v>0</v>
      </c>
      <c r="C671" s="5">
        <v>0</v>
      </c>
      <c r="D671" s="5">
        <v>0</v>
      </c>
      <c r="E671" s="5">
        <v>0</v>
      </c>
      <c r="F671" s="38" t="e">
        <f t="shared" si="46"/>
        <v>#DIV/0!</v>
      </c>
    </row>
    <row r="672" spans="1:6" s="6" customFormat="1" ht="10.5" customHeight="1" x14ac:dyDescent="0.2">
      <c r="A672" s="51"/>
      <c r="B672" s="11" t="s">
        <v>111</v>
      </c>
      <c r="C672" s="5">
        <v>0</v>
      </c>
      <c r="D672" s="5">
        <v>0</v>
      </c>
      <c r="E672" s="5">
        <v>0</v>
      </c>
      <c r="F672" s="38" t="e">
        <f t="shared" si="46"/>
        <v>#DIV/0!</v>
      </c>
    </row>
    <row r="673" spans="1:6" s="6" customFormat="1" ht="10.5" customHeight="1" x14ac:dyDescent="0.2">
      <c r="A673" s="51"/>
      <c r="B673" s="11" t="s">
        <v>104</v>
      </c>
      <c r="C673" s="5">
        <v>0</v>
      </c>
      <c r="D673" s="5">
        <v>0</v>
      </c>
      <c r="E673" s="5">
        <v>0</v>
      </c>
      <c r="F673" s="38" t="e">
        <f t="shared" si="46"/>
        <v>#DIV/0!</v>
      </c>
    </row>
    <row r="674" spans="1:6" s="6" customFormat="1" ht="30.75" customHeight="1" x14ac:dyDescent="0.2">
      <c r="A674" s="53" t="s">
        <v>22</v>
      </c>
      <c r="B674" s="14" t="s">
        <v>163</v>
      </c>
      <c r="C674" s="4"/>
      <c r="D674" s="4"/>
      <c r="E674" s="4"/>
      <c r="F674" s="38" t="e">
        <f t="shared" si="46"/>
        <v>#DIV/0!</v>
      </c>
    </row>
    <row r="675" spans="1:6" s="6" customFormat="1" ht="12.75" customHeight="1" x14ac:dyDescent="0.2">
      <c r="A675" s="54"/>
      <c r="B675" s="11" t="s">
        <v>4</v>
      </c>
      <c r="C675" s="4">
        <f>SUM(C676:C681)</f>
        <v>335.45400000000001</v>
      </c>
      <c r="D675" s="4">
        <f>SUM(D676:D681)</f>
        <v>335.45400000000001</v>
      </c>
      <c r="E675" s="4">
        <f>SUM(E676:E681)</f>
        <v>335.45400000000001</v>
      </c>
      <c r="F675" s="38">
        <f t="shared" si="46"/>
        <v>1</v>
      </c>
    </row>
    <row r="676" spans="1:6" s="6" customFormat="1" ht="13.5" customHeight="1" x14ac:dyDescent="0.2">
      <c r="A676" s="54"/>
      <c r="B676" s="11" t="s">
        <v>3</v>
      </c>
      <c r="C676" s="5">
        <v>0</v>
      </c>
      <c r="D676" s="5">
        <v>0</v>
      </c>
      <c r="E676" s="5">
        <v>0</v>
      </c>
      <c r="F676" s="38" t="e">
        <f t="shared" si="46"/>
        <v>#DIV/0!</v>
      </c>
    </row>
    <row r="677" spans="1:6" s="6" customFormat="1" ht="12.75" customHeight="1" x14ac:dyDescent="0.2">
      <c r="A677" s="54"/>
      <c r="B677" s="11" t="s">
        <v>2</v>
      </c>
      <c r="C677" s="5">
        <f>45.75+289.704</f>
        <v>335.45400000000001</v>
      </c>
      <c r="D677" s="5">
        <f t="shared" ref="D677:E677" si="47">45.75+289.704</f>
        <v>335.45400000000001</v>
      </c>
      <c r="E677" s="5">
        <f t="shared" si="47"/>
        <v>335.45400000000001</v>
      </c>
      <c r="F677" s="38">
        <f t="shared" si="46"/>
        <v>1</v>
      </c>
    </row>
    <row r="678" spans="1:6" s="6" customFormat="1" ht="12.75" customHeight="1" x14ac:dyDescent="0.2">
      <c r="A678" s="54"/>
      <c r="B678" s="11" t="s">
        <v>1</v>
      </c>
      <c r="C678" s="5">
        <v>0</v>
      </c>
      <c r="D678" s="5">
        <v>0</v>
      </c>
      <c r="E678" s="5">
        <v>0</v>
      </c>
      <c r="F678" s="38" t="e">
        <f t="shared" si="46"/>
        <v>#DIV/0!</v>
      </c>
    </row>
    <row r="679" spans="1:6" s="6" customFormat="1" ht="12.75" customHeight="1" x14ac:dyDescent="0.2">
      <c r="A679" s="54"/>
      <c r="B679" s="11" t="s">
        <v>0</v>
      </c>
      <c r="C679" s="5">
        <v>0</v>
      </c>
      <c r="D679" s="5">
        <v>0</v>
      </c>
      <c r="E679" s="5">
        <v>0</v>
      </c>
      <c r="F679" s="38" t="e">
        <f t="shared" si="46"/>
        <v>#DIV/0!</v>
      </c>
    </row>
    <row r="680" spans="1:6" s="6" customFormat="1" ht="12.75" customHeight="1" x14ac:dyDescent="0.2">
      <c r="A680" s="54"/>
      <c r="B680" s="11" t="s">
        <v>111</v>
      </c>
      <c r="C680" s="5">
        <v>0</v>
      </c>
      <c r="D680" s="5">
        <v>0</v>
      </c>
      <c r="E680" s="5">
        <v>0</v>
      </c>
      <c r="F680" s="38" t="e">
        <f t="shared" si="46"/>
        <v>#DIV/0!</v>
      </c>
    </row>
    <row r="681" spans="1:6" s="6" customFormat="1" ht="12.75" customHeight="1" x14ac:dyDescent="0.2">
      <c r="A681" s="54"/>
      <c r="B681" s="11" t="s">
        <v>104</v>
      </c>
      <c r="C681" s="5">
        <v>0</v>
      </c>
      <c r="D681" s="5">
        <v>0</v>
      </c>
      <c r="E681" s="5">
        <v>0</v>
      </c>
      <c r="F681" s="38" t="e">
        <f t="shared" si="46"/>
        <v>#DIV/0!</v>
      </c>
    </row>
    <row r="682" spans="1:6" s="6" customFormat="1" ht="30" customHeight="1" x14ac:dyDescent="0.2">
      <c r="A682" s="53" t="s">
        <v>21</v>
      </c>
      <c r="B682" s="14" t="s">
        <v>162</v>
      </c>
      <c r="C682" s="4"/>
      <c r="D682" s="4"/>
      <c r="E682" s="4"/>
      <c r="F682" s="38" t="e">
        <f t="shared" si="46"/>
        <v>#DIV/0!</v>
      </c>
    </row>
    <row r="683" spans="1:6" s="6" customFormat="1" ht="12" customHeight="1" x14ac:dyDescent="0.2">
      <c r="A683" s="54"/>
      <c r="B683" s="11" t="s">
        <v>4</v>
      </c>
      <c r="C683" s="4">
        <f>SUM(C684:C689)</f>
        <v>300</v>
      </c>
      <c r="D683" s="4">
        <f>SUM(D684:D689)</f>
        <v>300</v>
      </c>
      <c r="E683" s="4">
        <f>SUM(E684:E689)</f>
        <v>300</v>
      </c>
      <c r="F683" s="38">
        <f t="shared" si="46"/>
        <v>1</v>
      </c>
    </row>
    <row r="684" spans="1:6" s="6" customFormat="1" ht="12" customHeight="1" x14ac:dyDescent="0.2">
      <c r="A684" s="54"/>
      <c r="B684" s="11" t="s">
        <v>3</v>
      </c>
      <c r="C684" s="5">
        <v>0</v>
      </c>
      <c r="D684" s="5">
        <v>0</v>
      </c>
      <c r="E684" s="5">
        <v>0</v>
      </c>
      <c r="F684" s="38" t="e">
        <f t="shared" si="46"/>
        <v>#DIV/0!</v>
      </c>
    </row>
    <row r="685" spans="1:6" s="6" customFormat="1" ht="12" customHeight="1" x14ac:dyDescent="0.2">
      <c r="A685" s="54"/>
      <c r="B685" s="11" t="s">
        <v>2</v>
      </c>
      <c r="C685" s="5">
        <v>150</v>
      </c>
      <c r="D685" s="5">
        <v>150</v>
      </c>
      <c r="E685" s="5">
        <v>150</v>
      </c>
      <c r="F685" s="38">
        <f t="shared" si="46"/>
        <v>1</v>
      </c>
    </row>
    <row r="686" spans="1:6" s="6" customFormat="1" ht="12" customHeight="1" x14ac:dyDescent="0.2">
      <c r="A686" s="54"/>
      <c r="B686" s="11" t="s">
        <v>1</v>
      </c>
      <c r="C686" s="5">
        <v>150</v>
      </c>
      <c r="D686" s="5">
        <v>150</v>
      </c>
      <c r="E686" s="5">
        <v>150</v>
      </c>
      <c r="F686" s="38">
        <f t="shared" si="46"/>
        <v>1</v>
      </c>
    </row>
    <row r="687" spans="1:6" s="6" customFormat="1" ht="12" customHeight="1" x14ac:dyDescent="0.2">
      <c r="A687" s="54"/>
      <c r="B687" s="11" t="s">
        <v>0</v>
      </c>
      <c r="C687" s="5">
        <v>0</v>
      </c>
      <c r="D687" s="5">
        <v>0</v>
      </c>
      <c r="E687" s="5">
        <v>0</v>
      </c>
      <c r="F687" s="38" t="e">
        <f t="shared" si="46"/>
        <v>#DIV/0!</v>
      </c>
    </row>
    <row r="688" spans="1:6" s="6" customFormat="1" ht="12" customHeight="1" x14ac:dyDescent="0.2">
      <c r="A688" s="54"/>
      <c r="B688" s="11" t="s">
        <v>111</v>
      </c>
      <c r="C688" s="5">
        <v>0</v>
      </c>
      <c r="D688" s="5">
        <v>0</v>
      </c>
      <c r="E688" s="5">
        <v>0</v>
      </c>
      <c r="F688" s="38" t="e">
        <f t="shared" si="46"/>
        <v>#DIV/0!</v>
      </c>
    </row>
    <row r="689" spans="1:6" s="6" customFormat="1" ht="12" customHeight="1" x14ac:dyDescent="0.2">
      <c r="A689" s="54"/>
      <c r="B689" s="11" t="s">
        <v>104</v>
      </c>
      <c r="C689" s="5">
        <v>0</v>
      </c>
      <c r="D689" s="5">
        <v>0</v>
      </c>
      <c r="E689" s="5">
        <v>0</v>
      </c>
      <c r="F689" s="38" t="e">
        <f t="shared" si="46"/>
        <v>#DIV/0!</v>
      </c>
    </row>
    <row r="690" spans="1:6" s="6" customFormat="1" ht="39" x14ac:dyDescent="0.2">
      <c r="A690" s="55"/>
      <c r="B690" s="11" t="s">
        <v>202</v>
      </c>
      <c r="C690" s="5"/>
      <c r="D690" s="5"/>
      <c r="E690" s="5"/>
      <c r="F690" s="38" t="e">
        <f t="shared" si="46"/>
        <v>#DIV/0!</v>
      </c>
    </row>
    <row r="691" spans="1:6" s="6" customFormat="1" ht="39" x14ac:dyDescent="0.2">
      <c r="A691" s="53" t="s">
        <v>225</v>
      </c>
      <c r="B691" s="14" t="s">
        <v>226</v>
      </c>
      <c r="C691" s="4"/>
      <c r="D691" s="4"/>
      <c r="E691" s="4"/>
      <c r="F691" s="38" t="e">
        <f t="shared" si="46"/>
        <v>#DIV/0!</v>
      </c>
    </row>
    <row r="692" spans="1:6" s="6" customFormat="1" x14ac:dyDescent="0.2">
      <c r="A692" s="54"/>
      <c r="B692" s="11" t="s">
        <v>4</v>
      </c>
      <c r="C692" s="4">
        <f>SUM(C693:C698)</f>
        <v>559.03399999999999</v>
      </c>
      <c r="D692" s="4">
        <f>SUM(D693:D698)</f>
        <v>238.79</v>
      </c>
      <c r="E692" s="4">
        <f>SUM(E693:E698)</f>
        <v>238.79</v>
      </c>
      <c r="F692" s="38">
        <f t="shared" si="46"/>
        <v>0.42714754379876713</v>
      </c>
    </row>
    <row r="693" spans="1:6" s="6" customFormat="1" x14ac:dyDescent="0.2">
      <c r="A693" s="54"/>
      <c r="B693" s="11" t="s">
        <v>3</v>
      </c>
      <c r="C693" s="5">
        <v>0</v>
      </c>
      <c r="D693" s="5">
        <v>0</v>
      </c>
      <c r="E693" s="5">
        <v>0</v>
      </c>
      <c r="F693" s="38" t="e">
        <f t="shared" si="46"/>
        <v>#DIV/0!</v>
      </c>
    </row>
    <row r="694" spans="1:6" s="6" customFormat="1" x14ac:dyDescent="0.2">
      <c r="A694" s="54"/>
      <c r="B694" s="11" t="s">
        <v>2</v>
      </c>
      <c r="C694" s="5">
        <f>38.79+400+120.244</f>
        <v>559.03399999999999</v>
      </c>
      <c r="D694" s="5">
        <f>38.79+200</f>
        <v>238.79</v>
      </c>
      <c r="E694" s="5">
        <f>38.79+200</f>
        <v>238.79</v>
      </c>
      <c r="F694" s="38">
        <f t="shared" si="46"/>
        <v>0.42714754379876713</v>
      </c>
    </row>
    <row r="695" spans="1:6" s="6" customFormat="1" x14ac:dyDescent="0.2">
      <c r="A695" s="54"/>
      <c r="B695" s="11" t="s">
        <v>1</v>
      </c>
      <c r="C695" s="5">
        <v>0</v>
      </c>
      <c r="D695" s="5">
        <v>0</v>
      </c>
      <c r="E695" s="5">
        <v>0</v>
      </c>
      <c r="F695" s="38" t="e">
        <f t="shared" si="46"/>
        <v>#DIV/0!</v>
      </c>
    </row>
    <row r="696" spans="1:6" s="6" customFormat="1" x14ac:dyDescent="0.2">
      <c r="A696" s="54"/>
      <c r="B696" s="11" t="s">
        <v>0</v>
      </c>
      <c r="C696" s="5">
        <v>0</v>
      </c>
      <c r="D696" s="5">
        <v>0</v>
      </c>
      <c r="E696" s="5">
        <v>0</v>
      </c>
      <c r="F696" s="38" t="e">
        <f t="shared" si="46"/>
        <v>#DIV/0!</v>
      </c>
    </row>
    <row r="697" spans="1:6" s="6" customFormat="1" x14ac:dyDescent="0.2">
      <c r="A697" s="54"/>
      <c r="B697" s="11" t="s">
        <v>111</v>
      </c>
      <c r="C697" s="5">
        <v>0</v>
      </c>
      <c r="D697" s="5">
        <v>0</v>
      </c>
      <c r="E697" s="5">
        <v>0</v>
      </c>
      <c r="F697" s="38" t="e">
        <f t="shared" si="46"/>
        <v>#DIV/0!</v>
      </c>
    </row>
    <row r="698" spans="1:6" s="6" customFormat="1" x14ac:dyDescent="0.2">
      <c r="A698" s="54"/>
      <c r="B698" s="11" t="s">
        <v>104</v>
      </c>
      <c r="C698" s="5">
        <v>0</v>
      </c>
      <c r="D698" s="5">
        <v>0</v>
      </c>
      <c r="E698" s="5">
        <v>0</v>
      </c>
      <c r="F698" s="38" t="e">
        <f t="shared" si="46"/>
        <v>#DIV/0!</v>
      </c>
    </row>
    <row r="699" spans="1:6" s="6" customFormat="1" ht="19.5" x14ac:dyDescent="0.2">
      <c r="A699" s="51" t="s">
        <v>20</v>
      </c>
      <c r="B699" s="12" t="s">
        <v>116</v>
      </c>
      <c r="C699" s="4"/>
      <c r="D699" s="4"/>
      <c r="E699" s="4"/>
      <c r="F699" s="38" t="e">
        <f t="shared" si="46"/>
        <v>#DIV/0!</v>
      </c>
    </row>
    <row r="700" spans="1:6" s="6" customFormat="1" ht="9.75" customHeight="1" x14ac:dyDescent="0.2">
      <c r="A700" s="51"/>
      <c r="B700" s="11" t="s">
        <v>4</v>
      </c>
      <c r="C700" s="4">
        <f>SUM(C701:C706)</f>
        <v>0</v>
      </c>
      <c r="D700" s="4">
        <f>SUM(D701:D706)</f>
        <v>0</v>
      </c>
      <c r="E700" s="4">
        <f>SUM(E701:E706)</f>
        <v>0</v>
      </c>
      <c r="F700" s="38" t="e">
        <f t="shared" si="46"/>
        <v>#DIV/0!</v>
      </c>
    </row>
    <row r="701" spans="1:6" s="6" customFormat="1" ht="9.75" customHeight="1" x14ac:dyDescent="0.2">
      <c r="A701" s="51"/>
      <c r="B701" s="11" t="s">
        <v>3</v>
      </c>
      <c r="C701" s="4">
        <v>0</v>
      </c>
      <c r="D701" s="4">
        <v>0</v>
      </c>
      <c r="E701" s="4">
        <v>0</v>
      </c>
      <c r="F701" s="38" t="e">
        <f t="shared" si="46"/>
        <v>#DIV/0!</v>
      </c>
    </row>
    <row r="702" spans="1:6" s="6" customFormat="1" ht="9.75" customHeight="1" x14ac:dyDescent="0.2">
      <c r="A702" s="51"/>
      <c r="B702" s="11" t="s">
        <v>2</v>
      </c>
      <c r="C702" s="4">
        <v>0</v>
      </c>
      <c r="D702" s="4">
        <v>0</v>
      </c>
      <c r="E702" s="4">
        <v>0</v>
      </c>
      <c r="F702" s="38" t="e">
        <f t="shared" si="46"/>
        <v>#DIV/0!</v>
      </c>
    </row>
    <row r="703" spans="1:6" s="6" customFormat="1" ht="9.75" customHeight="1" x14ac:dyDescent="0.2">
      <c r="A703" s="51"/>
      <c r="B703" s="11" t="s">
        <v>1</v>
      </c>
      <c r="C703" s="4">
        <v>0</v>
      </c>
      <c r="D703" s="4">
        <v>0</v>
      </c>
      <c r="E703" s="4">
        <v>0</v>
      </c>
      <c r="F703" s="38" t="e">
        <f t="shared" si="46"/>
        <v>#DIV/0!</v>
      </c>
    </row>
    <row r="704" spans="1:6" s="6" customFormat="1" ht="9.75" customHeight="1" x14ac:dyDescent="0.2">
      <c r="A704" s="51"/>
      <c r="B704" s="11" t="s">
        <v>0</v>
      </c>
      <c r="C704" s="4">
        <v>0</v>
      </c>
      <c r="D704" s="4">
        <v>0</v>
      </c>
      <c r="E704" s="4">
        <v>0</v>
      </c>
      <c r="F704" s="38" t="e">
        <f t="shared" si="46"/>
        <v>#DIV/0!</v>
      </c>
    </row>
    <row r="705" spans="1:6" s="6" customFormat="1" ht="9.75" customHeight="1" x14ac:dyDescent="0.2">
      <c r="A705" s="51"/>
      <c r="B705" s="11" t="s">
        <v>111</v>
      </c>
      <c r="C705" s="4">
        <v>0</v>
      </c>
      <c r="D705" s="4">
        <v>0</v>
      </c>
      <c r="E705" s="4">
        <v>0</v>
      </c>
      <c r="F705" s="38" t="e">
        <f t="shared" si="46"/>
        <v>#DIV/0!</v>
      </c>
    </row>
    <row r="706" spans="1:6" s="6" customFormat="1" ht="9.75" customHeight="1" x14ac:dyDescent="0.2">
      <c r="A706" s="51"/>
      <c r="B706" s="11" t="s">
        <v>104</v>
      </c>
      <c r="C706" s="4">
        <v>0</v>
      </c>
      <c r="D706" s="4">
        <v>0</v>
      </c>
      <c r="E706" s="4">
        <v>0</v>
      </c>
      <c r="F706" s="38" t="e">
        <f t="shared" si="46"/>
        <v>#DIV/0!</v>
      </c>
    </row>
    <row r="707" spans="1:6" s="6" customFormat="1" ht="19.5" customHeight="1" x14ac:dyDescent="0.2">
      <c r="A707" s="53" t="s">
        <v>148</v>
      </c>
      <c r="B707" s="12" t="s">
        <v>161</v>
      </c>
      <c r="C707" s="4"/>
      <c r="D707" s="4"/>
      <c r="E707" s="4"/>
      <c r="F707" s="38" t="e">
        <f t="shared" si="46"/>
        <v>#DIV/0!</v>
      </c>
    </row>
    <row r="708" spans="1:6" s="6" customFormat="1" ht="10.5" customHeight="1" x14ac:dyDescent="0.2">
      <c r="A708" s="54"/>
      <c r="B708" s="11" t="s">
        <v>4</v>
      </c>
      <c r="C708" s="4">
        <f>SUM(C709:C714)</f>
        <v>6128.3</v>
      </c>
      <c r="D708" s="4">
        <f>SUM(D709:D714)</f>
        <v>2247.9421699999998</v>
      </c>
      <c r="E708" s="4">
        <f>SUM(E709:E714)</f>
        <v>2247.9421699999998</v>
      </c>
      <c r="F708" s="38">
        <f t="shared" si="46"/>
        <v>0.36681333648809616</v>
      </c>
    </row>
    <row r="709" spans="1:6" s="6" customFormat="1" ht="10.5" customHeight="1" x14ac:dyDescent="0.2">
      <c r="A709" s="54"/>
      <c r="B709" s="11" t="s">
        <v>3</v>
      </c>
      <c r="C709" s="4">
        <v>6128.3</v>
      </c>
      <c r="D709" s="4">
        <v>2247.9421699999998</v>
      </c>
      <c r="E709" s="4">
        <v>2247.9421699999998</v>
      </c>
      <c r="F709" s="38">
        <f t="shared" si="46"/>
        <v>0.36681333648809616</v>
      </c>
    </row>
    <row r="710" spans="1:6" s="6" customFormat="1" ht="10.5" customHeight="1" x14ac:dyDescent="0.2">
      <c r="A710" s="54"/>
      <c r="B710" s="11" t="s">
        <v>2</v>
      </c>
      <c r="C710" s="4">
        <v>0</v>
      </c>
      <c r="D710" s="4">
        <v>0</v>
      </c>
      <c r="E710" s="4">
        <v>0</v>
      </c>
      <c r="F710" s="38" t="e">
        <f t="shared" si="46"/>
        <v>#DIV/0!</v>
      </c>
    </row>
    <row r="711" spans="1:6" s="6" customFormat="1" ht="10.5" customHeight="1" x14ac:dyDescent="0.2">
      <c r="A711" s="54"/>
      <c r="B711" s="11" t="s">
        <v>1</v>
      </c>
      <c r="C711" s="4">
        <v>0</v>
      </c>
      <c r="D711" s="4">
        <v>0</v>
      </c>
      <c r="E711" s="4">
        <v>0</v>
      </c>
      <c r="F711" s="38" t="e">
        <f t="shared" si="46"/>
        <v>#DIV/0!</v>
      </c>
    </row>
    <row r="712" spans="1:6" s="6" customFormat="1" ht="10.5" customHeight="1" x14ac:dyDescent="0.2">
      <c r="A712" s="54"/>
      <c r="B712" s="11" t="s">
        <v>0</v>
      </c>
      <c r="C712" s="4">
        <v>0</v>
      </c>
      <c r="D712" s="4">
        <v>0</v>
      </c>
      <c r="E712" s="4">
        <v>0</v>
      </c>
      <c r="F712" s="38" t="e">
        <f t="shared" si="46"/>
        <v>#DIV/0!</v>
      </c>
    </row>
    <row r="713" spans="1:6" s="6" customFormat="1" ht="10.5" customHeight="1" x14ac:dyDescent="0.2">
      <c r="A713" s="54"/>
      <c r="B713" s="11" t="s">
        <v>111</v>
      </c>
      <c r="C713" s="4">
        <v>0</v>
      </c>
      <c r="D713" s="4">
        <v>0</v>
      </c>
      <c r="E713" s="4">
        <v>0</v>
      </c>
      <c r="F713" s="38" t="e">
        <f t="shared" si="46"/>
        <v>#DIV/0!</v>
      </c>
    </row>
    <row r="714" spans="1:6" s="6" customFormat="1" ht="10.5" customHeight="1" x14ac:dyDescent="0.2">
      <c r="A714" s="54"/>
      <c r="B714" s="11" t="s">
        <v>104</v>
      </c>
      <c r="C714" s="4">
        <v>0</v>
      </c>
      <c r="D714" s="4">
        <v>0</v>
      </c>
      <c r="E714" s="4">
        <v>0</v>
      </c>
      <c r="F714" s="38" t="e">
        <f t="shared" si="46"/>
        <v>#DIV/0!</v>
      </c>
    </row>
    <row r="715" spans="1:6" s="6" customFormat="1" ht="68.25" x14ac:dyDescent="0.2">
      <c r="A715" s="55"/>
      <c r="B715" s="11" t="s">
        <v>222</v>
      </c>
      <c r="C715" s="5"/>
      <c r="D715" s="5"/>
      <c r="E715" s="5"/>
      <c r="F715" s="38" t="e">
        <f t="shared" si="46"/>
        <v>#DIV/0!</v>
      </c>
    </row>
    <row r="716" spans="1:6" s="6" customFormat="1" ht="12.75" customHeight="1" x14ac:dyDescent="0.2">
      <c r="A716" s="85" t="s">
        <v>19</v>
      </c>
      <c r="B716" s="85"/>
      <c r="C716" s="85"/>
      <c r="D716" s="85"/>
      <c r="E716" s="85"/>
      <c r="F716" s="38" t="e">
        <f t="shared" si="46"/>
        <v>#DIV/0!</v>
      </c>
    </row>
    <row r="717" spans="1:6" s="6" customFormat="1" ht="9.75" customHeight="1" x14ac:dyDescent="0.2">
      <c r="A717" s="62"/>
      <c r="B717" s="11" t="s">
        <v>112</v>
      </c>
      <c r="C717" s="25">
        <f>SUM(C718:C723)</f>
        <v>176472.92079999999</v>
      </c>
      <c r="D717" s="25">
        <f>SUM(D718:D723)</f>
        <v>155873.50350999998</v>
      </c>
      <c r="E717" s="25">
        <f>SUM(E718:E723)</f>
        <v>155221.93287999998</v>
      </c>
      <c r="F717" s="38">
        <f t="shared" si="46"/>
        <v>0.87957932682440187</v>
      </c>
    </row>
    <row r="718" spans="1:6" s="6" customFormat="1" ht="9.75" customHeight="1" x14ac:dyDescent="0.2">
      <c r="A718" s="62"/>
      <c r="B718" s="11" t="s">
        <v>3</v>
      </c>
      <c r="C718" s="25">
        <f t="shared" ref="C718:E723" si="48">C726+C735+C784+C792</f>
        <v>0</v>
      </c>
      <c r="D718" s="25">
        <f t="shared" si="48"/>
        <v>0</v>
      </c>
      <c r="E718" s="25">
        <f t="shared" si="48"/>
        <v>0</v>
      </c>
      <c r="F718" s="38" t="e">
        <f t="shared" ref="F718:F781" si="49">E718/C718</f>
        <v>#DIV/0!</v>
      </c>
    </row>
    <row r="719" spans="1:6" s="6" customFormat="1" ht="9.75" customHeight="1" x14ac:dyDescent="0.2">
      <c r="A719" s="62"/>
      <c r="B719" s="11" t="s">
        <v>2</v>
      </c>
      <c r="C719" s="25">
        <f t="shared" si="48"/>
        <v>176472.92079999999</v>
      </c>
      <c r="D719" s="25">
        <f t="shared" si="48"/>
        <v>155873.50350999998</v>
      </c>
      <c r="E719" s="25">
        <f t="shared" si="48"/>
        <v>155221.93287999998</v>
      </c>
      <c r="F719" s="38">
        <f t="shared" si="49"/>
        <v>0.87957932682440187</v>
      </c>
    </row>
    <row r="720" spans="1:6" s="6" customFormat="1" ht="9.75" customHeight="1" x14ac:dyDescent="0.2">
      <c r="A720" s="62"/>
      <c r="B720" s="11" t="s">
        <v>1</v>
      </c>
      <c r="C720" s="25">
        <f t="shared" si="48"/>
        <v>0</v>
      </c>
      <c r="D720" s="25">
        <f t="shared" si="48"/>
        <v>0</v>
      </c>
      <c r="E720" s="25">
        <f t="shared" si="48"/>
        <v>0</v>
      </c>
      <c r="F720" s="38" t="e">
        <f t="shared" si="49"/>
        <v>#DIV/0!</v>
      </c>
    </row>
    <row r="721" spans="1:6" s="6" customFormat="1" ht="9.75" customHeight="1" x14ac:dyDescent="0.2">
      <c r="A721" s="62"/>
      <c r="B721" s="11" t="s">
        <v>0</v>
      </c>
      <c r="C721" s="25">
        <f t="shared" si="48"/>
        <v>0</v>
      </c>
      <c r="D721" s="25">
        <f t="shared" si="48"/>
        <v>0</v>
      </c>
      <c r="E721" s="25">
        <f t="shared" si="48"/>
        <v>0</v>
      </c>
      <c r="F721" s="38" t="e">
        <f t="shared" si="49"/>
        <v>#DIV/0!</v>
      </c>
    </row>
    <row r="722" spans="1:6" s="6" customFormat="1" ht="9.75" customHeight="1" x14ac:dyDescent="0.2">
      <c r="A722" s="62"/>
      <c r="B722" s="11" t="s">
        <v>111</v>
      </c>
      <c r="C722" s="25">
        <f t="shared" si="48"/>
        <v>0</v>
      </c>
      <c r="D722" s="25">
        <f t="shared" si="48"/>
        <v>0</v>
      </c>
      <c r="E722" s="25">
        <f t="shared" si="48"/>
        <v>0</v>
      </c>
      <c r="F722" s="38" t="e">
        <f t="shared" si="49"/>
        <v>#DIV/0!</v>
      </c>
    </row>
    <row r="723" spans="1:6" s="6" customFormat="1" ht="9.75" customHeight="1" x14ac:dyDescent="0.2">
      <c r="A723" s="62"/>
      <c r="B723" s="11" t="s">
        <v>104</v>
      </c>
      <c r="C723" s="25">
        <f t="shared" si="48"/>
        <v>0</v>
      </c>
      <c r="D723" s="25">
        <f t="shared" si="48"/>
        <v>0</v>
      </c>
      <c r="E723" s="25">
        <f t="shared" si="48"/>
        <v>0</v>
      </c>
      <c r="F723" s="38" t="e">
        <f t="shared" si="49"/>
        <v>#DIV/0!</v>
      </c>
    </row>
    <row r="724" spans="1:6" s="6" customFormat="1" ht="19.5" customHeight="1" x14ac:dyDescent="0.2">
      <c r="A724" s="53" t="s">
        <v>18</v>
      </c>
      <c r="B724" s="12" t="s">
        <v>159</v>
      </c>
      <c r="C724" s="4"/>
      <c r="D724" s="4"/>
      <c r="E724" s="4"/>
      <c r="F724" s="38" t="e">
        <f t="shared" si="49"/>
        <v>#DIV/0!</v>
      </c>
    </row>
    <row r="725" spans="1:6" s="6" customFormat="1" ht="10.5" customHeight="1" x14ac:dyDescent="0.2">
      <c r="A725" s="54"/>
      <c r="B725" s="11" t="s">
        <v>4</v>
      </c>
      <c r="C725" s="4">
        <f>SUM(C726:C731)</f>
        <v>142818.52836</v>
      </c>
      <c r="D725" s="4">
        <f>SUM(D726:D731)</f>
        <v>132181.413</v>
      </c>
      <c r="E725" s="4">
        <f>SUM(E726:E731)</f>
        <v>132181.413</v>
      </c>
      <c r="F725" s="38">
        <f t="shared" si="49"/>
        <v>0.92552006044210722</v>
      </c>
    </row>
    <row r="726" spans="1:6" s="6" customFormat="1" ht="10.5" customHeight="1" x14ac:dyDescent="0.2">
      <c r="A726" s="54"/>
      <c r="B726" s="11" t="s">
        <v>3</v>
      </c>
      <c r="C726" s="4">
        <v>0</v>
      </c>
      <c r="D726" s="4">
        <v>0</v>
      </c>
      <c r="E726" s="4">
        <v>0</v>
      </c>
      <c r="F726" s="38" t="e">
        <f t="shared" si="49"/>
        <v>#DIV/0!</v>
      </c>
    </row>
    <row r="727" spans="1:6" s="6" customFormat="1" ht="10.5" customHeight="1" x14ac:dyDescent="0.2">
      <c r="A727" s="54"/>
      <c r="B727" s="11" t="s">
        <v>2</v>
      </c>
      <c r="C727" s="4">
        <v>142818.52836</v>
      </c>
      <c r="D727" s="4">
        <v>132181.413</v>
      </c>
      <c r="E727" s="4">
        <v>132181.413</v>
      </c>
      <c r="F727" s="38">
        <f t="shared" si="49"/>
        <v>0.92552006044210722</v>
      </c>
    </row>
    <row r="728" spans="1:6" s="6" customFormat="1" ht="10.5" customHeight="1" x14ac:dyDescent="0.2">
      <c r="A728" s="54"/>
      <c r="B728" s="11" t="s">
        <v>1</v>
      </c>
      <c r="C728" s="4">
        <v>0</v>
      </c>
      <c r="D728" s="4">
        <v>0</v>
      </c>
      <c r="E728" s="4">
        <v>0</v>
      </c>
      <c r="F728" s="38" t="e">
        <f t="shared" si="49"/>
        <v>#DIV/0!</v>
      </c>
    </row>
    <row r="729" spans="1:6" s="6" customFormat="1" ht="10.5" customHeight="1" x14ac:dyDescent="0.2">
      <c r="A729" s="54"/>
      <c r="B729" s="11" t="s">
        <v>0</v>
      </c>
      <c r="C729" s="4">
        <v>0</v>
      </c>
      <c r="D729" s="4">
        <v>0</v>
      </c>
      <c r="E729" s="4">
        <v>0</v>
      </c>
      <c r="F729" s="38" t="e">
        <f t="shared" si="49"/>
        <v>#DIV/0!</v>
      </c>
    </row>
    <row r="730" spans="1:6" s="6" customFormat="1" ht="10.5" customHeight="1" x14ac:dyDescent="0.2">
      <c r="A730" s="54"/>
      <c r="B730" s="11" t="s">
        <v>111</v>
      </c>
      <c r="C730" s="4">
        <v>0</v>
      </c>
      <c r="D730" s="4">
        <v>0</v>
      </c>
      <c r="E730" s="4">
        <v>0</v>
      </c>
      <c r="F730" s="38" t="e">
        <f t="shared" si="49"/>
        <v>#DIV/0!</v>
      </c>
    </row>
    <row r="731" spans="1:6" s="6" customFormat="1" ht="10.5" customHeight="1" x14ac:dyDescent="0.2">
      <c r="A731" s="54"/>
      <c r="B731" s="11" t="s">
        <v>104</v>
      </c>
      <c r="C731" s="4">
        <v>0</v>
      </c>
      <c r="D731" s="4">
        <v>0</v>
      </c>
      <c r="E731" s="4">
        <v>0</v>
      </c>
      <c r="F731" s="38" t="e">
        <f t="shared" si="49"/>
        <v>#DIV/0!</v>
      </c>
    </row>
    <row r="732" spans="1:6" s="6" customFormat="1" ht="58.5" x14ac:dyDescent="0.2">
      <c r="A732" s="55"/>
      <c r="B732" s="11" t="s">
        <v>203</v>
      </c>
      <c r="C732" s="5"/>
      <c r="D732" s="5"/>
      <c r="E732" s="5"/>
      <c r="F732" s="38" t="e">
        <f t="shared" si="49"/>
        <v>#DIV/0!</v>
      </c>
    </row>
    <row r="733" spans="1:6" s="6" customFormat="1" ht="11.25" customHeight="1" x14ac:dyDescent="0.2">
      <c r="A733" s="51" t="s">
        <v>17</v>
      </c>
      <c r="B733" s="12" t="s">
        <v>160</v>
      </c>
      <c r="C733" s="4"/>
      <c r="D733" s="4"/>
      <c r="E733" s="4"/>
      <c r="F733" s="38" t="e">
        <f t="shared" si="49"/>
        <v>#DIV/0!</v>
      </c>
    </row>
    <row r="734" spans="1:6" s="6" customFormat="1" ht="10.5" customHeight="1" x14ac:dyDescent="0.2">
      <c r="A734" s="51"/>
      <c r="B734" s="11" t="s">
        <v>4</v>
      </c>
      <c r="C734" s="4">
        <f>SUM(C735:C740)</f>
        <v>14203.0808</v>
      </c>
      <c r="D734" s="4">
        <f>SUM(D735:D740)</f>
        <v>5376.8971299999994</v>
      </c>
      <c r="E734" s="4">
        <f>SUM(E735:E740)</f>
        <v>5376.8971299999994</v>
      </c>
      <c r="F734" s="38">
        <f t="shared" si="49"/>
        <v>0.37857259320808762</v>
      </c>
    </row>
    <row r="735" spans="1:6" s="6" customFormat="1" ht="10.5" customHeight="1" x14ac:dyDescent="0.2">
      <c r="A735" s="51"/>
      <c r="B735" s="11" t="s">
        <v>3</v>
      </c>
      <c r="C735" s="4">
        <f t="shared" ref="C735:E740" si="50">C743+C751+C759+C767+C775</f>
        <v>0</v>
      </c>
      <c r="D735" s="4">
        <f t="shared" si="50"/>
        <v>0</v>
      </c>
      <c r="E735" s="4">
        <f t="shared" si="50"/>
        <v>0</v>
      </c>
      <c r="F735" s="38" t="e">
        <f t="shared" si="49"/>
        <v>#DIV/0!</v>
      </c>
    </row>
    <row r="736" spans="1:6" s="6" customFormat="1" ht="10.5" customHeight="1" x14ac:dyDescent="0.2">
      <c r="A736" s="51"/>
      <c r="B736" s="11" t="s">
        <v>2</v>
      </c>
      <c r="C736" s="4">
        <f t="shared" si="50"/>
        <v>14203.0808</v>
      </c>
      <c r="D736" s="4">
        <f t="shared" si="50"/>
        <v>5376.8971299999994</v>
      </c>
      <c r="E736" s="4">
        <f t="shared" si="50"/>
        <v>5376.8971299999994</v>
      </c>
      <c r="F736" s="38">
        <f t="shared" si="49"/>
        <v>0.37857259320808762</v>
      </c>
    </row>
    <row r="737" spans="1:6" s="6" customFormat="1" ht="10.5" customHeight="1" x14ac:dyDescent="0.2">
      <c r="A737" s="51"/>
      <c r="B737" s="11" t="s">
        <v>1</v>
      </c>
      <c r="C737" s="4">
        <f t="shared" si="50"/>
        <v>0</v>
      </c>
      <c r="D737" s="4">
        <f t="shared" si="50"/>
        <v>0</v>
      </c>
      <c r="E737" s="4">
        <f t="shared" si="50"/>
        <v>0</v>
      </c>
      <c r="F737" s="38" t="e">
        <f t="shared" si="49"/>
        <v>#DIV/0!</v>
      </c>
    </row>
    <row r="738" spans="1:6" s="6" customFormat="1" ht="10.5" customHeight="1" x14ac:dyDescent="0.2">
      <c r="A738" s="51"/>
      <c r="B738" s="11" t="s">
        <v>0</v>
      </c>
      <c r="C738" s="4">
        <f t="shared" si="50"/>
        <v>0</v>
      </c>
      <c r="D738" s="4">
        <f t="shared" si="50"/>
        <v>0</v>
      </c>
      <c r="E738" s="4">
        <f t="shared" si="50"/>
        <v>0</v>
      </c>
      <c r="F738" s="38" t="e">
        <f t="shared" si="49"/>
        <v>#DIV/0!</v>
      </c>
    </row>
    <row r="739" spans="1:6" s="6" customFormat="1" ht="10.5" customHeight="1" x14ac:dyDescent="0.2">
      <c r="A739" s="51"/>
      <c r="B739" s="11" t="s">
        <v>111</v>
      </c>
      <c r="C739" s="4">
        <f t="shared" si="50"/>
        <v>0</v>
      </c>
      <c r="D739" s="4">
        <f t="shared" si="50"/>
        <v>0</v>
      </c>
      <c r="E739" s="4">
        <f t="shared" si="50"/>
        <v>0</v>
      </c>
      <c r="F739" s="38" t="e">
        <f t="shared" si="49"/>
        <v>#DIV/0!</v>
      </c>
    </row>
    <row r="740" spans="1:6" s="6" customFormat="1" ht="10.5" customHeight="1" x14ac:dyDescent="0.2">
      <c r="A740" s="51"/>
      <c r="B740" s="11" t="s">
        <v>104</v>
      </c>
      <c r="C740" s="4">
        <f t="shared" si="50"/>
        <v>0</v>
      </c>
      <c r="D740" s="4">
        <f t="shared" si="50"/>
        <v>0</v>
      </c>
      <c r="E740" s="4">
        <f t="shared" si="50"/>
        <v>0</v>
      </c>
      <c r="F740" s="38" t="e">
        <f t="shared" si="49"/>
        <v>#DIV/0!</v>
      </c>
    </row>
    <row r="741" spans="1:6" s="6" customFormat="1" ht="24.75" customHeight="1" x14ac:dyDescent="0.2">
      <c r="A741" s="53" t="s">
        <v>16</v>
      </c>
      <c r="B741" s="14" t="s">
        <v>149</v>
      </c>
      <c r="C741" s="4"/>
      <c r="D741" s="4"/>
      <c r="E741" s="4"/>
      <c r="F741" s="38" t="e">
        <f t="shared" si="49"/>
        <v>#DIV/0!</v>
      </c>
    </row>
    <row r="742" spans="1:6" s="6" customFormat="1" ht="10.5" customHeight="1" x14ac:dyDescent="0.2">
      <c r="A742" s="54"/>
      <c r="B742" s="11" t="s">
        <v>4</v>
      </c>
      <c r="C742" s="4">
        <f>SUM(C743:C748)</f>
        <v>3506.22</v>
      </c>
      <c r="D742" s="4">
        <f>SUM(D743:D748)</f>
        <v>0</v>
      </c>
      <c r="E742" s="4">
        <f>SUM(E743:E748)</f>
        <v>0</v>
      </c>
      <c r="F742" s="38">
        <f t="shared" si="49"/>
        <v>0</v>
      </c>
    </row>
    <row r="743" spans="1:6" s="6" customFormat="1" ht="10.5" customHeight="1" x14ac:dyDescent="0.2">
      <c r="A743" s="54"/>
      <c r="B743" s="11" t="s">
        <v>3</v>
      </c>
      <c r="C743" s="5">
        <v>0</v>
      </c>
      <c r="D743" s="5">
        <v>0</v>
      </c>
      <c r="E743" s="5">
        <v>0</v>
      </c>
      <c r="F743" s="38" t="e">
        <f t="shared" si="49"/>
        <v>#DIV/0!</v>
      </c>
    </row>
    <row r="744" spans="1:6" s="6" customFormat="1" ht="10.5" customHeight="1" x14ac:dyDescent="0.2">
      <c r="A744" s="54"/>
      <c r="B744" s="11" t="s">
        <v>2</v>
      </c>
      <c r="C744" s="5">
        <v>3506.22</v>
      </c>
      <c r="D744" s="5">
        <v>0</v>
      </c>
      <c r="E744" s="5">
        <v>0</v>
      </c>
      <c r="F744" s="38">
        <f t="shared" si="49"/>
        <v>0</v>
      </c>
    </row>
    <row r="745" spans="1:6" s="6" customFormat="1" ht="10.5" customHeight="1" x14ac:dyDescent="0.2">
      <c r="A745" s="54"/>
      <c r="B745" s="11" t="s">
        <v>1</v>
      </c>
      <c r="C745" s="5">
        <v>0</v>
      </c>
      <c r="D745" s="5">
        <v>0</v>
      </c>
      <c r="E745" s="5">
        <v>0</v>
      </c>
      <c r="F745" s="38" t="e">
        <f t="shared" si="49"/>
        <v>#DIV/0!</v>
      </c>
    </row>
    <row r="746" spans="1:6" s="6" customFormat="1" ht="10.5" customHeight="1" x14ac:dyDescent="0.2">
      <c r="A746" s="54"/>
      <c r="B746" s="11" t="s">
        <v>0</v>
      </c>
      <c r="C746" s="5">
        <v>0</v>
      </c>
      <c r="D746" s="5">
        <v>0</v>
      </c>
      <c r="E746" s="5">
        <v>0</v>
      </c>
      <c r="F746" s="38" t="e">
        <f t="shared" si="49"/>
        <v>#DIV/0!</v>
      </c>
    </row>
    <row r="747" spans="1:6" s="6" customFormat="1" ht="10.5" customHeight="1" x14ac:dyDescent="0.2">
      <c r="A747" s="54"/>
      <c r="B747" s="11" t="s">
        <v>111</v>
      </c>
      <c r="C747" s="5">
        <v>0</v>
      </c>
      <c r="D747" s="5">
        <v>0</v>
      </c>
      <c r="E747" s="5">
        <v>0</v>
      </c>
      <c r="F747" s="38" t="e">
        <f t="shared" si="49"/>
        <v>#DIV/0!</v>
      </c>
    </row>
    <row r="748" spans="1:6" s="6" customFormat="1" ht="10.5" customHeight="1" x14ac:dyDescent="0.2">
      <c r="A748" s="54"/>
      <c r="B748" s="11" t="s">
        <v>104</v>
      </c>
      <c r="C748" s="5">
        <v>0</v>
      </c>
      <c r="D748" s="5">
        <v>0</v>
      </c>
      <c r="E748" s="5">
        <v>0</v>
      </c>
      <c r="F748" s="38" t="e">
        <f t="shared" si="49"/>
        <v>#DIV/0!</v>
      </c>
    </row>
    <row r="749" spans="1:6" s="6" customFormat="1" ht="19.5" customHeight="1" x14ac:dyDescent="0.2">
      <c r="A749" s="53" t="s">
        <v>15</v>
      </c>
      <c r="B749" s="14" t="s">
        <v>150</v>
      </c>
      <c r="C749" s="4"/>
      <c r="D749" s="4"/>
      <c r="E749" s="4"/>
      <c r="F749" s="38" t="e">
        <f t="shared" si="49"/>
        <v>#DIV/0!</v>
      </c>
    </row>
    <row r="750" spans="1:6" s="6" customFormat="1" ht="10.5" customHeight="1" x14ac:dyDescent="0.2">
      <c r="A750" s="54"/>
      <c r="B750" s="11" t="s">
        <v>4</v>
      </c>
      <c r="C750" s="4">
        <f>SUM(C751:C756)</f>
        <v>3506.22</v>
      </c>
      <c r="D750" s="4">
        <f>SUM(D751:D756)</f>
        <v>2383.5</v>
      </c>
      <c r="E750" s="4">
        <f>SUM(E751:E756)</f>
        <v>2383.5</v>
      </c>
      <c r="F750" s="38">
        <f t="shared" si="49"/>
        <v>0.67979191265807626</v>
      </c>
    </row>
    <row r="751" spans="1:6" s="6" customFormat="1" ht="10.5" customHeight="1" x14ac:dyDescent="0.2">
      <c r="A751" s="54"/>
      <c r="B751" s="11" t="s">
        <v>3</v>
      </c>
      <c r="C751" s="5">
        <v>0</v>
      </c>
      <c r="D751" s="5">
        <v>0</v>
      </c>
      <c r="E751" s="5">
        <v>0</v>
      </c>
      <c r="F751" s="38" t="e">
        <f t="shared" si="49"/>
        <v>#DIV/0!</v>
      </c>
    </row>
    <row r="752" spans="1:6" s="6" customFormat="1" ht="10.5" customHeight="1" x14ac:dyDescent="0.2">
      <c r="A752" s="54"/>
      <c r="B752" s="11" t="s">
        <v>2</v>
      </c>
      <c r="C752" s="5">
        <v>3506.22</v>
      </c>
      <c r="D752" s="5">
        <v>2383.5</v>
      </c>
      <c r="E752" s="5">
        <v>2383.5</v>
      </c>
      <c r="F752" s="38">
        <f t="shared" si="49"/>
        <v>0.67979191265807626</v>
      </c>
    </row>
    <row r="753" spans="1:6" s="6" customFormat="1" ht="10.5" customHeight="1" x14ac:dyDescent="0.2">
      <c r="A753" s="54"/>
      <c r="B753" s="11" t="s">
        <v>1</v>
      </c>
      <c r="C753" s="5">
        <v>0</v>
      </c>
      <c r="D753" s="5">
        <v>0</v>
      </c>
      <c r="E753" s="5">
        <v>0</v>
      </c>
      <c r="F753" s="38" t="e">
        <f t="shared" si="49"/>
        <v>#DIV/0!</v>
      </c>
    </row>
    <row r="754" spans="1:6" s="6" customFormat="1" ht="10.5" customHeight="1" x14ac:dyDescent="0.2">
      <c r="A754" s="54"/>
      <c r="B754" s="11" t="s">
        <v>0</v>
      </c>
      <c r="C754" s="5">
        <v>0</v>
      </c>
      <c r="D754" s="5">
        <v>0</v>
      </c>
      <c r="E754" s="5">
        <v>0</v>
      </c>
      <c r="F754" s="38" t="e">
        <f t="shared" si="49"/>
        <v>#DIV/0!</v>
      </c>
    </row>
    <row r="755" spans="1:6" s="6" customFormat="1" ht="10.5" customHeight="1" x14ac:dyDescent="0.2">
      <c r="A755" s="54"/>
      <c r="B755" s="11" t="s">
        <v>111</v>
      </c>
      <c r="C755" s="5">
        <v>0</v>
      </c>
      <c r="D755" s="5">
        <v>0</v>
      </c>
      <c r="E755" s="5">
        <v>0</v>
      </c>
      <c r="F755" s="38" t="e">
        <f t="shared" si="49"/>
        <v>#DIV/0!</v>
      </c>
    </row>
    <row r="756" spans="1:6" s="6" customFormat="1" ht="10.5" customHeight="1" x14ac:dyDescent="0.2">
      <c r="A756" s="54"/>
      <c r="B756" s="11" t="s">
        <v>104</v>
      </c>
      <c r="C756" s="5">
        <v>0</v>
      </c>
      <c r="D756" s="5">
        <v>0</v>
      </c>
      <c r="E756" s="5">
        <v>0</v>
      </c>
      <c r="F756" s="38" t="e">
        <f t="shared" si="49"/>
        <v>#DIV/0!</v>
      </c>
    </row>
    <row r="757" spans="1:6" s="6" customFormat="1" ht="36" customHeight="1" x14ac:dyDescent="0.2">
      <c r="A757" s="53" t="s">
        <v>14</v>
      </c>
      <c r="B757" s="14" t="s">
        <v>151</v>
      </c>
      <c r="C757" s="4"/>
      <c r="D757" s="4"/>
      <c r="E757" s="4"/>
      <c r="F757" s="38" t="e">
        <f t="shared" si="49"/>
        <v>#DIV/0!</v>
      </c>
    </row>
    <row r="758" spans="1:6" s="6" customFormat="1" ht="17.25" customHeight="1" x14ac:dyDescent="0.2">
      <c r="A758" s="54"/>
      <c r="B758" s="11" t="s">
        <v>4</v>
      </c>
      <c r="C758" s="4">
        <f>SUM(C759:C764)</f>
        <v>3822.7</v>
      </c>
      <c r="D758" s="4">
        <f>SUM(D759:D764)</f>
        <v>303.71512999999999</v>
      </c>
      <c r="E758" s="4">
        <f>SUM(E759:E764)</f>
        <v>303.71512999999999</v>
      </c>
      <c r="F758" s="38">
        <f t="shared" si="49"/>
        <v>7.9450422476260232E-2</v>
      </c>
    </row>
    <row r="759" spans="1:6" s="6" customFormat="1" ht="17.25" customHeight="1" x14ac:dyDescent="0.2">
      <c r="A759" s="54"/>
      <c r="B759" s="11" t="s">
        <v>3</v>
      </c>
      <c r="C759" s="5">
        <v>0</v>
      </c>
      <c r="D759" s="5">
        <v>0</v>
      </c>
      <c r="E759" s="5">
        <v>0</v>
      </c>
      <c r="F759" s="38" t="e">
        <f t="shared" si="49"/>
        <v>#DIV/0!</v>
      </c>
    </row>
    <row r="760" spans="1:6" s="6" customFormat="1" ht="17.25" customHeight="1" x14ac:dyDescent="0.2">
      <c r="A760" s="54"/>
      <c r="B760" s="11" t="s">
        <v>2</v>
      </c>
      <c r="C760" s="5">
        <v>3822.7</v>
      </c>
      <c r="D760" s="5">
        <v>303.71512999999999</v>
      </c>
      <c r="E760" s="5">
        <v>303.71512999999999</v>
      </c>
      <c r="F760" s="38">
        <f t="shared" si="49"/>
        <v>7.9450422476260232E-2</v>
      </c>
    </row>
    <row r="761" spans="1:6" s="6" customFormat="1" ht="17.25" customHeight="1" x14ac:dyDescent="0.2">
      <c r="A761" s="54"/>
      <c r="B761" s="11" t="s">
        <v>1</v>
      </c>
      <c r="C761" s="5">
        <v>0</v>
      </c>
      <c r="D761" s="5">
        <v>0</v>
      </c>
      <c r="E761" s="5">
        <v>0</v>
      </c>
      <c r="F761" s="38" t="e">
        <f t="shared" si="49"/>
        <v>#DIV/0!</v>
      </c>
    </row>
    <row r="762" spans="1:6" s="6" customFormat="1" ht="17.25" customHeight="1" x14ac:dyDescent="0.2">
      <c r="A762" s="54"/>
      <c r="B762" s="11" t="s">
        <v>0</v>
      </c>
      <c r="C762" s="5">
        <v>0</v>
      </c>
      <c r="D762" s="5">
        <v>0</v>
      </c>
      <c r="E762" s="5">
        <v>0</v>
      </c>
      <c r="F762" s="38" t="e">
        <f t="shared" si="49"/>
        <v>#DIV/0!</v>
      </c>
    </row>
    <row r="763" spans="1:6" s="6" customFormat="1" ht="17.25" customHeight="1" x14ac:dyDescent="0.2">
      <c r="A763" s="54"/>
      <c r="B763" s="11" t="s">
        <v>111</v>
      </c>
      <c r="C763" s="5">
        <v>0</v>
      </c>
      <c r="D763" s="5">
        <v>0</v>
      </c>
      <c r="E763" s="5">
        <v>0</v>
      </c>
      <c r="F763" s="38" t="e">
        <f t="shared" si="49"/>
        <v>#DIV/0!</v>
      </c>
    </row>
    <row r="764" spans="1:6" s="6" customFormat="1" ht="17.25" customHeight="1" x14ac:dyDescent="0.2">
      <c r="A764" s="54"/>
      <c r="B764" s="11" t="s">
        <v>104</v>
      </c>
      <c r="C764" s="5">
        <v>0</v>
      </c>
      <c r="D764" s="5">
        <v>0</v>
      </c>
      <c r="E764" s="5">
        <v>0</v>
      </c>
      <c r="F764" s="38" t="e">
        <f t="shared" si="49"/>
        <v>#DIV/0!</v>
      </c>
    </row>
    <row r="765" spans="1:6" s="6" customFormat="1" ht="39.75" customHeight="1" x14ac:dyDescent="0.2">
      <c r="A765" s="53" t="s">
        <v>13</v>
      </c>
      <c r="B765" s="14" t="s">
        <v>152</v>
      </c>
      <c r="C765" s="4"/>
      <c r="D765" s="4"/>
      <c r="E765" s="4"/>
      <c r="F765" s="38" t="e">
        <f t="shared" si="49"/>
        <v>#DIV/0!</v>
      </c>
    </row>
    <row r="766" spans="1:6" s="6" customFormat="1" ht="24" customHeight="1" x14ac:dyDescent="0.2">
      <c r="A766" s="54"/>
      <c r="B766" s="11" t="s">
        <v>4</v>
      </c>
      <c r="C766" s="4">
        <f>SUM(C767:C772)</f>
        <v>987.2088</v>
      </c>
      <c r="D766" s="4">
        <f>SUM(D767:D772)</f>
        <v>308.95</v>
      </c>
      <c r="E766" s="4">
        <f>SUM(E767:E772)</f>
        <v>308.95</v>
      </c>
      <c r="F766" s="38">
        <f t="shared" si="49"/>
        <v>0.31295304498906412</v>
      </c>
    </row>
    <row r="767" spans="1:6" s="6" customFormat="1" ht="24" customHeight="1" x14ac:dyDescent="0.2">
      <c r="A767" s="54"/>
      <c r="B767" s="11" t="s">
        <v>3</v>
      </c>
      <c r="C767" s="5">
        <v>0</v>
      </c>
      <c r="D767" s="5">
        <v>0</v>
      </c>
      <c r="E767" s="5">
        <v>0</v>
      </c>
      <c r="F767" s="38" t="e">
        <f t="shared" si="49"/>
        <v>#DIV/0!</v>
      </c>
    </row>
    <row r="768" spans="1:6" s="6" customFormat="1" ht="21.75" customHeight="1" x14ac:dyDescent="0.2">
      <c r="A768" s="54"/>
      <c r="B768" s="11" t="s">
        <v>2</v>
      </c>
      <c r="C768" s="5">
        <v>987.2088</v>
      </c>
      <c r="D768" s="5">
        <v>308.95</v>
      </c>
      <c r="E768" s="5">
        <v>308.95</v>
      </c>
      <c r="F768" s="38">
        <f t="shared" si="49"/>
        <v>0.31295304498906412</v>
      </c>
    </row>
    <row r="769" spans="1:6" s="6" customFormat="1" ht="24" customHeight="1" x14ac:dyDescent="0.2">
      <c r="A769" s="54"/>
      <c r="B769" s="11" t="s">
        <v>1</v>
      </c>
      <c r="C769" s="5">
        <v>0</v>
      </c>
      <c r="D769" s="5">
        <v>0</v>
      </c>
      <c r="E769" s="5">
        <v>0</v>
      </c>
      <c r="F769" s="38" t="e">
        <f t="shared" si="49"/>
        <v>#DIV/0!</v>
      </c>
    </row>
    <row r="770" spans="1:6" s="6" customFormat="1" ht="24" customHeight="1" x14ac:dyDescent="0.2">
      <c r="A770" s="54"/>
      <c r="B770" s="11" t="s">
        <v>0</v>
      </c>
      <c r="C770" s="5">
        <v>0</v>
      </c>
      <c r="D770" s="5">
        <v>0</v>
      </c>
      <c r="E770" s="5">
        <v>0</v>
      </c>
      <c r="F770" s="38" t="e">
        <f t="shared" si="49"/>
        <v>#DIV/0!</v>
      </c>
    </row>
    <row r="771" spans="1:6" s="6" customFormat="1" ht="24" customHeight="1" x14ac:dyDescent="0.2">
      <c r="A771" s="54"/>
      <c r="B771" s="11" t="s">
        <v>111</v>
      </c>
      <c r="C771" s="5">
        <v>0</v>
      </c>
      <c r="D771" s="5">
        <v>0</v>
      </c>
      <c r="E771" s="5">
        <v>0</v>
      </c>
      <c r="F771" s="38" t="e">
        <f t="shared" si="49"/>
        <v>#DIV/0!</v>
      </c>
    </row>
    <row r="772" spans="1:6" s="6" customFormat="1" ht="24" customHeight="1" x14ac:dyDescent="0.2">
      <c r="A772" s="54"/>
      <c r="B772" s="11" t="s">
        <v>104</v>
      </c>
      <c r="C772" s="5">
        <v>0</v>
      </c>
      <c r="D772" s="5">
        <v>0</v>
      </c>
      <c r="E772" s="5">
        <v>0</v>
      </c>
      <c r="F772" s="38" t="e">
        <f t="shared" si="49"/>
        <v>#DIV/0!</v>
      </c>
    </row>
    <row r="773" spans="1:6" s="6" customFormat="1" ht="31.5" customHeight="1" x14ac:dyDescent="0.2">
      <c r="A773" s="53" t="s">
        <v>12</v>
      </c>
      <c r="B773" s="14" t="s">
        <v>153</v>
      </c>
      <c r="C773" s="4"/>
      <c r="D773" s="4"/>
      <c r="E773" s="4"/>
      <c r="F773" s="38" t="e">
        <f t="shared" si="49"/>
        <v>#DIV/0!</v>
      </c>
    </row>
    <row r="774" spans="1:6" s="6" customFormat="1" ht="10.5" customHeight="1" x14ac:dyDescent="0.2">
      <c r="A774" s="54"/>
      <c r="B774" s="11" t="s">
        <v>4</v>
      </c>
      <c r="C774" s="4">
        <f>SUM(C775:C780)</f>
        <v>2380.732</v>
      </c>
      <c r="D774" s="4">
        <f>SUM(D775:D780)</f>
        <v>2380.732</v>
      </c>
      <c r="E774" s="4">
        <f>SUM(E775:E780)</f>
        <v>2380.732</v>
      </c>
      <c r="F774" s="38">
        <f t="shared" si="49"/>
        <v>1</v>
      </c>
    </row>
    <row r="775" spans="1:6" s="6" customFormat="1" ht="10.5" customHeight="1" x14ac:dyDescent="0.2">
      <c r="A775" s="54"/>
      <c r="B775" s="11" t="s">
        <v>3</v>
      </c>
      <c r="C775" s="5">
        <v>0</v>
      </c>
      <c r="D775" s="5">
        <v>0</v>
      </c>
      <c r="E775" s="5">
        <v>0</v>
      </c>
      <c r="F775" s="38" t="e">
        <f t="shared" si="49"/>
        <v>#DIV/0!</v>
      </c>
    </row>
    <row r="776" spans="1:6" s="6" customFormat="1" ht="10.5" customHeight="1" x14ac:dyDescent="0.2">
      <c r="A776" s="54"/>
      <c r="B776" s="11" t="s">
        <v>2</v>
      </c>
      <c r="C776" s="5">
        <v>2380.732</v>
      </c>
      <c r="D776" s="5">
        <v>2380.732</v>
      </c>
      <c r="E776" s="5">
        <v>2380.732</v>
      </c>
      <c r="F776" s="38">
        <f t="shared" si="49"/>
        <v>1</v>
      </c>
    </row>
    <row r="777" spans="1:6" s="6" customFormat="1" ht="10.5" customHeight="1" x14ac:dyDescent="0.2">
      <c r="A777" s="54"/>
      <c r="B777" s="11" t="s">
        <v>1</v>
      </c>
      <c r="C777" s="5">
        <v>0</v>
      </c>
      <c r="D777" s="5">
        <v>0</v>
      </c>
      <c r="E777" s="5">
        <v>0</v>
      </c>
      <c r="F777" s="38" t="e">
        <f t="shared" si="49"/>
        <v>#DIV/0!</v>
      </c>
    </row>
    <row r="778" spans="1:6" s="6" customFormat="1" ht="10.5" customHeight="1" x14ac:dyDescent="0.2">
      <c r="A778" s="54"/>
      <c r="B778" s="11" t="s">
        <v>0</v>
      </c>
      <c r="C778" s="5">
        <v>0</v>
      </c>
      <c r="D778" s="5">
        <v>0</v>
      </c>
      <c r="E778" s="5">
        <v>0</v>
      </c>
      <c r="F778" s="38" t="e">
        <f t="shared" si="49"/>
        <v>#DIV/0!</v>
      </c>
    </row>
    <row r="779" spans="1:6" s="6" customFormat="1" ht="10.5" customHeight="1" x14ac:dyDescent="0.2">
      <c r="A779" s="54"/>
      <c r="B779" s="11" t="s">
        <v>111</v>
      </c>
      <c r="C779" s="5">
        <v>0</v>
      </c>
      <c r="D779" s="5">
        <v>0</v>
      </c>
      <c r="E779" s="5">
        <v>0</v>
      </c>
      <c r="F779" s="38" t="e">
        <f t="shared" si="49"/>
        <v>#DIV/0!</v>
      </c>
    </row>
    <row r="780" spans="1:6" s="6" customFormat="1" ht="10.5" customHeight="1" x14ac:dyDescent="0.2">
      <c r="A780" s="54"/>
      <c r="B780" s="11" t="s">
        <v>104</v>
      </c>
      <c r="C780" s="5">
        <v>0</v>
      </c>
      <c r="D780" s="5">
        <v>0</v>
      </c>
      <c r="E780" s="5">
        <v>0</v>
      </c>
      <c r="F780" s="38" t="e">
        <f t="shared" si="49"/>
        <v>#DIV/0!</v>
      </c>
    </row>
    <row r="781" spans="1:6" s="6" customFormat="1" ht="45" customHeight="1" x14ac:dyDescent="0.2">
      <c r="A781" s="55"/>
      <c r="B781" s="11" t="s">
        <v>204</v>
      </c>
      <c r="C781" s="5"/>
      <c r="D781" s="5"/>
      <c r="E781" s="5"/>
      <c r="F781" s="38" t="e">
        <f t="shared" si="49"/>
        <v>#DIV/0!</v>
      </c>
    </row>
    <row r="782" spans="1:6" s="6" customFormat="1" ht="41.25" customHeight="1" x14ac:dyDescent="0.2">
      <c r="A782" s="51" t="s">
        <v>11</v>
      </c>
      <c r="B782" s="12" t="s">
        <v>154</v>
      </c>
      <c r="C782" s="4"/>
      <c r="D782" s="4"/>
      <c r="E782" s="4"/>
      <c r="F782" s="38" t="e">
        <f t="shared" ref="F782:F839" si="51">E782/C782</f>
        <v>#DIV/0!</v>
      </c>
    </row>
    <row r="783" spans="1:6" s="6" customFormat="1" ht="9.75" customHeight="1" x14ac:dyDescent="0.2">
      <c r="A783" s="51"/>
      <c r="B783" s="11" t="s">
        <v>4</v>
      </c>
      <c r="C783" s="4">
        <f>SUM(C784:C789)</f>
        <v>3286.21164</v>
      </c>
      <c r="D783" s="4">
        <f>SUM(D784:D789)</f>
        <v>2763.3578299999999</v>
      </c>
      <c r="E783" s="4">
        <f>SUM(E784:E789)</f>
        <v>2763.3578299999999</v>
      </c>
      <c r="F783" s="38">
        <f t="shared" si="51"/>
        <v>0.84089466313253025</v>
      </c>
    </row>
    <row r="784" spans="1:6" s="6" customFormat="1" ht="9.75" customHeight="1" x14ac:dyDescent="0.2">
      <c r="A784" s="51"/>
      <c r="B784" s="11" t="s">
        <v>3</v>
      </c>
      <c r="C784" s="4">
        <v>0</v>
      </c>
      <c r="D784" s="4">
        <v>0</v>
      </c>
      <c r="E784" s="4">
        <v>0</v>
      </c>
      <c r="F784" s="38" t="e">
        <f t="shared" si="51"/>
        <v>#DIV/0!</v>
      </c>
    </row>
    <row r="785" spans="1:6" s="6" customFormat="1" ht="9.75" customHeight="1" x14ac:dyDescent="0.2">
      <c r="A785" s="51"/>
      <c r="B785" s="11" t="s">
        <v>2</v>
      </c>
      <c r="C785" s="4">
        <v>3286.21164</v>
      </c>
      <c r="D785" s="4">
        <v>2763.3578299999999</v>
      </c>
      <c r="E785" s="4">
        <v>2763.3578299999999</v>
      </c>
      <c r="F785" s="38">
        <f t="shared" si="51"/>
        <v>0.84089466313253025</v>
      </c>
    </row>
    <row r="786" spans="1:6" s="6" customFormat="1" ht="9.75" customHeight="1" x14ac:dyDescent="0.2">
      <c r="A786" s="51"/>
      <c r="B786" s="11" t="s">
        <v>1</v>
      </c>
      <c r="C786" s="4">
        <v>0</v>
      </c>
      <c r="D786" s="4">
        <v>0</v>
      </c>
      <c r="E786" s="4">
        <v>0</v>
      </c>
      <c r="F786" s="38" t="e">
        <f t="shared" si="51"/>
        <v>#DIV/0!</v>
      </c>
    </row>
    <row r="787" spans="1:6" s="6" customFormat="1" ht="9.75" customHeight="1" x14ac:dyDescent="0.2">
      <c r="A787" s="51"/>
      <c r="B787" s="11" t="s">
        <v>0</v>
      </c>
      <c r="C787" s="4">
        <v>0</v>
      </c>
      <c r="D787" s="4">
        <v>0</v>
      </c>
      <c r="E787" s="4">
        <v>0</v>
      </c>
      <c r="F787" s="38" t="e">
        <f t="shared" si="51"/>
        <v>#DIV/0!</v>
      </c>
    </row>
    <row r="788" spans="1:6" s="6" customFormat="1" ht="9.75" customHeight="1" x14ac:dyDescent="0.2">
      <c r="A788" s="51"/>
      <c r="B788" s="11" t="s">
        <v>111</v>
      </c>
      <c r="C788" s="4">
        <v>0</v>
      </c>
      <c r="D788" s="4">
        <v>0</v>
      </c>
      <c r="E788" s="4">
        <v>0</v>
      </c>
      <c r="F788" s="38" t="e">
        <f t="shared" si="51"/>
        <v>#DIV/0!</v>
      </c>
    </row>
    <row r="789" spans="1:6" s="6" customFormat="1" ht="9.75" customHeight="1" x14ac:dyDescent="0.2">
      <c r="A789" s="51"/>
      <c r="B789" s="11" t="s">
        <v>104</v>
      </c>
      <c r="C789" s="4">
        <v>0</v>
      </c>
      <c r="D789" s="4">
        <v>0</v>
      </c>
      <c r="E789" s="4">
        <v>0</v>
      </c>
      <c r="F789" s="38" t="e">
        <f t="shared" si="51"/>
        <v>#DIV/0!</v>
      </c>
    </row>
    <row r="790" spans="1:6" s="6" customFormat="1" ht="9.75" customHeight="1" x14ac:dyDescent="0.2">
      <c r="A790" s="51" t="s">
        <v>10</v>
      </c>
      <c r="B790" s="12" t="s">
        <v>156</v>
      </c>
      <c r="C790" s="4"/>
      <c r="D790" s="4"/>
      <c r="E790" s="4"/>
      <c r="F790" s="38" t="e">
        <f t="shared" si="51"/>
        <v>#DIV/0!</v>
      </c>
    </row>
    <row r="791" spans="1:6" s="6" customFormat="1" ht="10.5" customHeight="1" x14ac:dyDescent="0.2">
      <c r="A791" s="51"/>
      <c r="B791" s="11" t="s">
        <v>4</v>
      </c>
      <c r="C791" s="4">
        <f>SUM(C792:C797)</f>
        <v>16165.1</v>
      </c>
      <c r="D791" s="4">
        <f>SUM(D792:D797)</f>
        <v>15551.83555</v>
      </c>
      <c r="E791" s="4">
        <f>SUM(E792:E797)</f>
        <v>14900.26492</v>
      </c>
      <c r="F791" s="38">
        <f t="shared" si="51"/>
        <v>0.92175519607054701</v>
      </c>
    </row>
    <row r="792" spans="1:6" s="6" customFormat="1" ht="10.5" customHeight="1" x14ac:dyDescent="0.2">
      <c r="A792" s="51"/>
      <c r="B792" s="11" t="s">
        <v>3</v>
      </c>
      <c r="C792" s="5">
        <v>0</v>
      </c>
      <c r="D792" s="5">
        <v>0</v>
      </c>
      <c r="E792" s="5">
        <v>0</v>
      </c>
      <c r="F792" s="38" t="e">
        <f t="shared" si="51"/>
        <v>#DIV/0!</v>
      </c>
    </row>
    <row r="793" spans="1:6" s="6" customFormat="1" ht="10.5" customHeight="1" x14ac:dyDescent="0.2">
      <c r="A793" s="51"/>
      <c r="B793" s="11" t="s">
        <v>2</v>
      </c>
      <c r="C793" s="5">
        <v>16165.1</v>
      </c>
      <c r="D793" s="5">
        <v>15551.83555</v>
      </c>
      <c r="E793" s="5">
        <v>14900.26492</v>
      </c>
      <c r="F793" s="38">
        <f t="shared" si="51"/>
        <v>0.92175519607054701</v>
      </c>
    </row>
    <row r="794" spans="1:6" s="6" customFormat="1" ht="10.5" customHeight="1" x14ac:dyDescent="0.2">
      <c r="A794" s="51"/>
      <c r="B794" s="11" t="s">
        <v>1</v>
      </c>
      <c r="C794" s="5">
        <v>0</v>
      </c>
      <c r="D794" s="5">
        <v>0</v>
      </c>
      <c r="E794" s="5">
        <v>0</v>
      </c>
      <c r="F794" s="38" t="e">
        <f t="shared" si="51"/>
        <v>#DIV/0!</v>
      </c>
    </row>
    <row r="795" spans="1:6" s="6" customFormat="1" ht="10.5" customHeight="1" x14ac:dyDescent="0.2">
      <c r="A795" s="51"/>
      <c r="B795" s="11" t="s">
        <v>0</v>
      </c>
      <c r="C795" s="5">
        <v>0</v>
      </c>
      <c r="D795" s="5">
        <v>0</v>
      </c>
      <c r="E795" s="5">
        <v>0</v>
      </c>
      <c r="F795" s="38" t="e">
        <f t="shared" si="51"/>
        <v>#DIV/0!</v>
      </c>
    </row>
    <row r="796" spans="1:6" s="6" customFormat="1" ht="10.5" customHeight="1" x14ac:dyDescent="0.2">
      <c r="A796" s="51"/>
      <c r="B796" s="11" t="s">
        <v>111</v>
      </c>
      <c r="C796" s="5">
        <v>0</v>
      </c>
      <c r="D796" s="5">
        <v>0</v>
      </c>
      <c r="E796" s="5">
        <v>0</v>
      </c>
      <c r="F796" s="38" t="e">
        <f t="shared" si="51"/>
        <v>#DIV/0!</v>
      </c>
    </row>
    <row r="797" spans="1:6" s="6" customFormat="1" ht="10.5" customHeight="1" x14ac:dyDescent="0.2">
      <c r="A797" s="51"/>
      <c r="B797" s="11" t="s">
        <v>104</v>
      </c>
      <c r="C797" s="5">
        <v>0</v>
      </c>
      <c r="D797" s="5">
        <v>0</v>
      </c>
      <c r="E797" s="5">
        <v>0</v>
      </c>
      <c r="F797" s="38" t="e">
        <f t="shared" si="51"/>
        <v>#DIV/0!</v>
      </c>
    </row>
    <row r="798" spans="1:6" s="2" customFormat="1" ht="9" customHeight="1" x14ac:dyDescent="0.2">
      <c r="A798" s="85" t="s">
        <v>9</v>
      </c>
      <c r="B798" s="85"/>
      <c r="C798" s="85"/>
      <c r="D798" s="85"/>
      <c r="E798" s="85"/>
      <c r="F798" s="38" t="e">
        <f t="shared" si="51"/>
        <v>#DIV/0!</v>
      </c>
    </row>
    <row r="799" spans="1:6" s="2" customFormat="1" ht="10.5" customHeight="1" x14ac:dyDescent="0.2">
      <c r="A799" s="62"/>
      <c r="B799" s="11" t="s">
        <v>112</v>
      </c>
      <c r="C799" s="25">
        <f>SUM(C800:C805)</f>
        <v>43533</v>
      </c>
      <c r="D799" s="25">
        <f>SUM(D800:D805)</f>
        <v>36337.057560000001</v>
      </c>
      <c r="E799" s="25">
        <f>SUM(E800:E805)</f>
        <v>33425.959620000001</v>
      </c>
      <c r="F799" s="38">
        <f t="shared" si="51"/>
        <v>0.76783037282061883</v>
      </c>
    </row>
    <row r="800" spans="1:6" s="2" customFormat="1" ht="10.5" customHeight="1" x14ac:dyDescent="0.2">
      <c r="A800" s="62"/>
      <c r="B800" s="11" t="s">
        <v>3</v>
      </c>
      <c r="C800" s="32">
        <f>C808+C834</f>
        <v>0</v>
      </c>
      <c r="D800" s="32">
        <f>D808+D834</f>
        <v>0</v>
      </c>
      <c r="E800" s="32">
        <f>E808+E834</f>
        <v>0</v>
      </c>
      <c r="F800" s="38" t="e">
        <f t="shared" si="51"/>
        <v>#DIV/0!</v>
      </c>
    </row>
    <row r="801" spans="1:6" s="2" customFormat="1" ht="10.5" customHeight="1" x14ac:dyDescent="0.2">
      <c r="A801" s="62"/>
      <c r="B801" s="11" t="s">
        <v>2</v>
      </c>
      <c r="C801" s="32">
        <f t="shared" ref="C801:E805" si="52">C809+C835</f>
        <v>43533</v>
      </c>
      <c r="D801" s="32">
        <f t="shared" si="52"/>
        <v>36337.057560000001</v>
      </c>
      <c r="E801" s="32">
        <f t="shared" si="52"/>
        <v>33425.959620000001</v>
      </c>
      <c r="F801" s="38">
        <f t="shared" si="51"/>
        <v>0.76783037282061883</v>
      </c>
    </row>
    <row r="802" spans="1:6" s="2" customFormat="1" ht="10.5" customHeight="1" x14ac:dyDescent="0.2">
      <c r="A802" s="62"/>
      <c r="B802" s="11" t="s">
        <v>1</v>
      </c>
      <c r="C802" s="32">
        <f t="shared" si="52"/>
        <v>0</v>
      </c>
      <c r="D802" s="32">
        <f t="shared" si="52"/>
        <v>0</v>
      </c>
      <c r="E802" s="32">
        <f t="shared" si="52"/>
        <v>0</v>
      </c>
      <c r="F802" s="38" t="e">
        <f t="shared" si="51"/>
        <v>#DIV/0!</v>
      </c>
    </row>
    <row r="803" spans="1:6" s="2" customFormat="1" ht="10.5" customHeight="1" x14ac:dyDescent="0.2">
      <c r="A803" s="62"/>
      <c r="B803" s="11" t="s">
        <v>0</v>
      </c>
      <c r="C803" s="32">
        <f t="shared" si="52"/>
        <v>0</v>
      </c>
      <c r="D803" s="32">
        <f t="shared" si="52"/>
        <v>0</v>
      </c>
      <c r="E803" s="32">
        <f t="shared" si="52"/>
        <v>0</v>
      </c>
      <c r="F803" s="38" t="e">
        <f t="shared" si="51"/>
        <v>#DIV/0!</v>
      </c>
    </row>
    <row r="804" spans="1:6" s="2" customFormat="1" ht="10.5" customHeight="1" x14ac:dyDescent="0.2">
      <c r="A804" s="62"/>
      <c r="B804" s="11" t="s">
        <v>111</v>
      </c>
      <c r="C804" s="32">
        <f t="shared" si="52"/>
        <v>0</v>
      </c>
      <c r="D804" s="32">
        <f t="shared" si="52"/>
        <v>0</v>
      </c>
      <c r="E804" s="32">
        <f t="shared" si="52"/>
        <v>0</v>
      </c>
      <c r="F804" s="38" t="e">
        <f t="shared" si="51"/>
        <v>#DIV/0!</v>
      </c>
    </row>
    <row r="805" spans="1:6" s="2" customFormat="1" ht="10.5" customHeight="1" x14ac:dyDescent="0.2">
      <c r="A805" s="62"/>
      <c r="B805" s="11" t="s">
        <v>104</v>
      </c>
      <c r="C805" s="32">
        <f t="shared" si="52"/>
        <v>0</v>
      </c>
      <c r="D805" s="32">
        <f t="shared" si="52"/>
        <v>0</v>
      </c>
      <c r="E805" s="32">
        <f t="shared" si="52"/>
        <v>0</v>
      </c>
      <c r="F805" s="38" t="e">
        <f t="shared" si="51"/>
        <v>#DIV/0!</v>
      </c>
    </row>
    <row r="806" spans="1:6" s="2" customFormat="1" ht="22.5" customHeight="1" x14ac:dyDescent="0.2">
      <c r="A806" s="51" t="s">
        <v>8</v>
      </c>
      <c r="B806" s="12" t="s">
        <v>157</v>
      </c>
      <c r="C806" s="4"/>
      <c r="D806" s="4"/>
      <c r="E806" s="4"/>
      <c r="F806" s="38" t="e">
        <f t="shared" si="51"/>
        <v>#DIV/0!</v>
      </c>
    </row>
    <row r="807" spans="1:6" s="2" customFormat="1" ht="9.75" customHeight="1" x14ac:dyDescent="0.2">
      <c r="A807" s="51"/>
      <c r="B807" s="11" t="s">
        <v>4</v>
      </c>
      <c r="C807" s="4">
        <f>SUM(C808:C813)</f>
        <v>42033</v>
      </c>
      <c r="D807" s="4">
        <f>SUM(D808:D813)</f>
        <v>34974.797559999999</v>
      </c>
      <c r="E807" s="4">
        <f>SUM(E808:E813)</f>
        <v>32063.699619999999</v>
      </c>
      <c r="F807" s="38">
        <f t="shared" si="51"/>
        <v>0.76282205933433256</v>
      </c>
    </row>
    <row r="808" spans="1:6" s="2" customFormat="1" ht="9.75" customHeight="1" x14ac:dyDescent="0.2">
      <c r="A808" s="51"/>
      <c r="B808" s="11" t="s">
        <v>3</v>
      </c>
      <c r="C808" s="5">
        <f t="shared" ref="C808:E813" si="53">C816+C826</f>
        <v>0</v>
      </c>
      <c r="D808" s="5">
        <f t="shared" si="53"/>
        <v>0</v>
      </c>
      <c r="E808" s="5">
        <f t="shared" si="53"/>
        <v>0</v>
      </c>
      <c r="F808" s="38" t="e">
        <f t="shared" si="51"/>
        <v>#DIV/0!</v>
      </c>
    </row>
    <row r="809" spans="1:6" s="2" customFormat="1" ht="9.75" customHeight="1" x14ac:dyDescent="0.2">
      <c r="A809" s="51"/>
      <c r="B809" s="11" t="s">
        <v>2</v>
      </c>
      <c r="C809" s="5">
        <f t="shared" si="53"/>
        <v>42033</v>
      </c>
      <c r="D809" s="5">
        <f t="shared" si="53"/>
        <v>34974.797559999999</v>
      </c>
      <c r="E809" s="5">
        <f t="shared" si="53"/>
        <v>32063.699619999999</v>
      </c>
      <c r="F809" s="38">
        <f t="shared" si="51"/>
        <v>0.76282205933433256</v>
      </c>
    </row>
    <row r="810" spans="1:6" s="2" customFormat="1" ht="9.75" customHeight="1" x14ac:dyDescent="0.2">
      <c r="A810" s="51"/>
      <c r="B810" s="11" t="s">
        <v>1</v>
      </c>
      <c r="C810" s="5">
        <f t="shared" si="53"/>
        <v>0</v>
      </c>
      <c r="D810" s="5">
        <f t="shared" si="53"/>
        <v>0</v>
      </c>
      <c r="E810" s="5">
        <f t="shared" si="53"/>
        <v>0</v>
      </c>
      <c r="F810" s="38" t="e">
        <f t="shared" si="51"/>
        <v>#DIV/0!</v>
      </c>
    </row>
    <row r="811" spans="1:6" s="2" customFormat="1" ht="9.75" customHeight="1" x14ac:dyDescent="0.2">
      <c r="A811" s="51"/>
      <c r="B811" s="11" t="s">
        <v>0</v>
      </c>
      <c r="C811" s="5">
        <f t="shared" si="53"/>
        <v>0</v>
      </c>
      <c r="D811" s="5">
        <f t="shared" si="53"/>
        <v>0</v>
      </c>
      <c r="E811" s="5">
        <f t="shared" si="53"/>
        <v>0</v>
      </c>
      <c r="F811" s="38" t="e">
        <f t="shared" si="51"/>
        <v>#DIV/0!</v>
      </c>
    </row>
    <row r="812" spans="1:6" s="2" customFormat="1" ht="9.75" customHeight="1" x14ac:dyDescent="0.2">
      <c r="A812" s="51"/>
      <c r="B812" s="11" t="s">
        <v>111</v>
      </c>
      <c r="C812" s="5">
        <f t="shared" si="53"/>
        <v>0</v>
      </c>
      <c r="D812" s="5">
        <f t="shared" si="53"/>
        <v>0</v>
      </c>
      <c r="E812" s="5">
        <f t="shared" si="53"/>
        <v>0</v>
      </c>
      <c r="F812" s="38" t="e">
        <f t="shared" si="51"/>
        <v>#DIV/0!</v>
      </c>
    </row>
    <row r="813" spans="1:6" s="2" customFormat="1" ht="9.75" customHeight="1" x14ac:dyDescent="0.2">
      <c r="A813" s="51"/>
      <c r="B813" s="11" t="s">
        <v>104</v>
      </c>
      <c r="C813" s="5">
        <f t="shared" si="53"/>
        <v>0</v>
      </c>
      <c r="D813" s="5">
        <f t="shared" si="53"/>
        <v>0</v>
      </c>
      <c r="E813" s="5">
        <f t="shared" si="53"/>
        <v>0</v>
      </c>
      <c r="F813" s="38" t="e">
        <f t="shared" si="51"/>
        <v>#DIV/0!</v>
      </c>
    </row>
    <row r="814" spans="1:6" s="2" customFormat="1" ht="30" customHeight="1" x14ac:dyDescent="0.2">
      <c r="A814" s="53" t="s">
        <v>6</v>
      </c>
      <c r="B814" s="14" t="s">
        <v>155</v>
      </c>
      <c r="C814" s="4"/>
      <c r="D814" s="4"/>
      <c r="E814" s="4"/>
      <c r="F814" s="38" t="e">
        <f t="shared" si="51"/>
        <v>#DIV/0!</v>
      </c>
    </row>
    <row r="815" spans="1:6" s="2" customFormat="1" ht="9.75" customHeight="1" x14ac:dyDescent="0.2">
      <c r="A815" s="54"/>
      <c r="B815" s="11" t="s">
        <v>4</v>
      </c>
      <c r="C815" s="4">
        <f>SUM(C816:C821)</f>
        <v>35544.837500000001</v>
      </c>
      <c r="D815" s="4">
        <f>SUM(D816:D821)</f>
        <v>30267.08885</v>
      </c>
      <c r="E815" s="4">
        <f>SUM(E816:E821)</f>
        <v>27355.99091</v>
      </c>
      <c r="F815" s="38">
        <f t="shared" si="51"/>
        <v>0.76961924245679836</v>
      </c>
    </row>
    <row r="816" spans="1:6" s="2" customFormat="1" ht="9.75" customHeight="1" x14ac:dyDescent="0.2">
      <c r="A816" s="54"/>
      <c r="B816" s="11" t="s">
        <v>3</v>
      </c>
      <c r="C816" s="5">
        <v>0</v>
      </c>
      <c r="D816" s="5">
        <v>0</v>
      </c>
      <c r="E816" s="5">
        <v>0</v>
      </c>
      <c r="F816" s="38" t="e">
        <f t="shared" si="51"/>
        <v>#DIV/0!</v>
      </c>
    </row>
    <row r="817" spans="1:6" s="2" customFormat="1" ht="9.75" customHeight="1" x14ac:dyDescent="0.2">
      <c r="A817" s="54"/>
      <c r="B817" s="11" t="s">
        <v>2</v>
      </c>
      <c r="C817" s="5">
        <v>35544.837500000001</v>
      </c>
      <c r="D817" s="5">
        <v>30267.08885</v>
      </c>
      <c r="E817" s="5">
        <v>27355.99091</v>
      </c>
      <c r="F817" s="38">
        <f t="shared" si="51"/>
        <v>0.76961924245679836</v>
      </c>
    </row>
    <row r="818" spans="1:6" s="2" customFormat="1" ht="9.75" customHeight="1" x14ac:dyDescent="0.2">
      <c r="A818" s="54"/>
      <c r="B818" s="11" t="s">
        <v>1</v>
      </c>
      <c r="C818" s="5">
        <v>0</v>
      </c>
      <c r="D818" s="5">
        <v>0</v>
      </c>
      <c r="E818" s="5">
        <v>0</v>
      </c>
      <c r="F818" s="38" t="e">
        <f t="shared" si="51"/>
        <v>#DIV/0!</v>
      </c>
    </row>
    <row r="819" spans="1:6" s="2" customFormat="1" ht="9.75" customHeight="1" x14ac:dyDescent="0.2">
      <c r="A819" s="54"/>
      <c r="B819" s="11" t="s">
        <v>0</v>
      </c>
      <c r="C819" s="5">
        <v>0</v>
      </c>
      <c r="D819" s="5">
        <v>0</v>
      </c>
      <c r="E819" s="5">
        <v>0</v>
      </c>
      <c r="F819" s="38" t="e">
        <f t="shared" si="51"/>
        <v>#DIV/0!</v>
      </c>
    </row>
    <row r="820" spans="1:6" s="2" customFormat="1" ht="9.75" customHeight="1" x14ac:dyDescent="0.2">
      <c r="A820" s="54"/>
      <c r="B820" s="11" t="s">
        <v>111</v>
      </c>
      <c r="C820" s="5">
        <v>0</v>
      </c>
      <c r="D820" s="5">
        <v>0</v>
      </c>
      <c r="E820" s="5">
        <v>0</v>
      </c>
      <c r="F820" s="38" t="e">
        <f t="shared" si="51"/>
        <v>#DIV/0!</v>
      </c>
    </row>
    <row r="821" spans="1:6" s="2" customFormat="1" ht="9.75" customHeight="1" x14ac:dyDescent="0.2">
      <c r="A821" s="54"/>
      <c r="B821" s="11" t="s">
        <v>104</v>
      </c>
      <c r="C821" s="5">
        <v>0</v>
      </c>
      <c r="D821" s="5">
        <v>0</v>
      </c>
      <c r="E821" s="5">
        <v>0</v>
      </c>
      <c r="F821" s="38" t="e">
        <f t="shared" si="51"/>
        <v>#DIV/0!</v>
      </c>
    </row>
    <row r="822" spans="1:6" s="2" customFormat="1" ht="45" customHeight="1" x14ac:dyDescent="0.2">
      <c r="A822" s="54"/>
      <c r="B822" s="33" t="s">
        <v>205</v>
      </c>
      <c r="C822" s="5"/>
      <c r="D822" s="5"/>
      <c r="E822" s="5"/>
      <c r="F822" s="38" t="e">
        <f t="shared" si="51"/>
        <v>#DIV/0!</v>
      </c>
    </row>
    <row r="823" spans="1:6" s="2" customFormat="1" ht="97.5" x14ac:dyDescent="0.2">
      <c r="A823" s="55"/>
      <c r="B823" s="33" t="s">
        <v>209</v>
      </c>
      <c r="C823" s="5"/>
      <c r="D823" s="5"/>
      <c r="E823" s="5"/>
      <c r="F823" s="38" t="e">
        <f t="shared" si="51"/>
        <v>#DIV/0!</v>
      </c>
    </row>
    <row r="824" spans="1:6" s="2" customFormat="1" ht="21" customHeight="1" x14ac:dyDescent="0.2">
      <c r="A824" s="51" t="s">
        <v>5</v>
      </c>
      <c r="B824" s="14" t="s">
        <v>158</v>
      </c>
      <c r="C824" s="4"/>
      <c r="D824" s="4"/>
      <c r="E824" s="4"/>
      <c r="F824" s="38" t="e">
        <f t="shared" si="51"/>
        <v>#DIV/0!</v>
      </c>
    </row>
    <row r="825" spans="1:6" s="2" customFormat="1" ht="9.75" customHeight="1" x14ac:dyDescent="0.2">
      <c r="A825" s="51"/>
      <c r="B825" s="11" t="s">
        <v>4</v>
      </c>
      <c r="C825" s="4">
        <f>SUM(C826:C831)</f>
        <v>6488.1625000000004</v>
      </c>
      <c r="D825" s="4">
        <f>SUM(D826:D831)</f>
        <v>4707.7087099999999</v>
      </c>
      <c r="E825" s="4">
        <f>SUM(E826:E831)</f>
        <v>4707.7087099999999</v>
      </c>
      <c r="F825" s="38">
        <f t="shared" si="51"/>
        <v>0.72558427906206102</v>
      </c>
    </row>
    <row r="826" spans="1:6" s="2" customFormat="1" ht="9.75" customHeight="1" x14ac:dyDescent="0.2">
      <c r="A826" s="51"/>
      <c r="B826" s="11" t="s">
        <v>3</v>
      </c>
      <c r="C826" s="3">
        <v>0</v>
      </c>
      <c r="D826" s="3">
        <v>0</v>
      </c>
      <c r="E826" s="3">
        <v>0</v>
      </c>
      <c r="F826" s="38" t="e">
        <f t="shared" si="51"/>
        <v>#DIV/0!</v>
      </c>
    </row>
    <row r="827" spans="1:6" s="2" customFormat="1" ht="9.75" customHeight="1" x14ac:dyDescent="0.2">
      <c r="A827" s="51"/>
      <c r="B827" s="11" t="s">
        <v>2</v>
      </c>
      <c r="C827" s="3">
        <v>6488.1625000000004</v>
      </c>
      <c r="D827" s="3">
        <v>4707.7087099999999</v>
      </c>
      <c r="E827" s="3">
        <v>4707.7087099999999</v>
      </c>
      <c r="F827" s="38">
        <f t="shared" si="51"/>
        <v>0.72558427906206102</v>
      </c>
    </row>
    <row r="828" spans="1:6" s="2" customFormat="1" ht="9.75" customHeight="1" x14ac:dyDescent="0.2">
      <c r="A828" s="51"/>
      <c r="B828" s="11" t="s">
        <v>1</v>
      </c>
      <c r="C828" s="3">
        <v>0</v>
      </c>
      <c r="D828" s="3">
        <v>0</v>
      </c>
      <c r="E828" s="3">
        <v>0</v>
      </c>
      <c r="F828" s="38" t="e">
        <f t="shared" si="51"/>
        <v>#DIV/0!</v>
      </c>
    </row>
    <row r="829" spans="1:6" s="2" customFormat="1" ht="9.75" customHeight="1" x14ac:dyDescent="0.2">
      <c r="A829" s="51"/>
      <c r="B829" s="11" t="s">
        <v>0</v>
      </c>
      <c r="C829" s="3">
        <v>0</v>
      </c>
      <c r="D829" s="3">
        <v>0</v>
      </c>
      <c r="E829" s="3">
        <v>0</v>
      </c>
      <c r="F829" s="38" t="e">
        <f t="shared" si="51"/>
        <v>#DIV/0!</v>
      </c>
    </row>
    <row r="830" spans="1:6" s="2" customFormat="1" ht="9.75" customHeight="1" x14ac:dyDescent="0.2">
      <c r="A830" s="51"/>
      <c r="B830" s="11" t="s">
        <v>111</v>
      </c>
      <c r="C830" s="3">
        <v>0</v>
      </c>
      <c r="D830" s="3">
        <v>0</v>
      </c>
      <c r="E830" s="3">
        <v>0</v>
      </c>
      <c r="F830" s="38" t="e">
        <f t="shared" si="51"/>
        <v>#DIV/0!</v>
      </c>
    </row>
    <row r="831" spans="1:6" s="2" customFormat="1" ht="9.75" customHeight="1" x14ac:dyDescent="0.2">
      <c r="A831" s="51"/>
      <c r="B831" s="11" t="s">
        <v>104</v>
      </c>
      <c r="C831" s="3">
        <v>0</v>
      </c>
      <c r="D831" s="3">
        <v>0</v>
      </c>
      <c r="E831" s="3">
        <v>0</v>
      </c>
      <c r="F831" s="38" t="e">
        <f t="shared" si="51"/>
        <v>#DIV/0!</v>
      </c>
    </row>
    <row r="832" spans="1:6" s="7" customFormat="1" ht="19.5" customHeight="1" x14ac:dyDescent="0.25">
      <c r="A832" s="51" t="s">
        <v>211</v>
      </c>
      <c r="B832" s="14" t="s">
        <v>212</v>
      </c>
      <c r="C832" s="4"/>
      <c r="D832" s="4"/>
      <c r="E832" s="4"/>
      <c r="F832" s="38" t="e">
        <f t="shared" si="51"/>
        <v>#DIV/0!</v>
      </c>
    </row>
    <row r="833" spans="1:6" s="7" customFormat="1" ht="9.75" customHeight="1" x14ac:dyDescent="0.25">
      <c r="A833" s="51"/>
      <c r="B833" s="11" t="s">
        <v>4</v>
      </c>
      <c r="C833" s="4">
        <f>SUM(C834:C839)</f>
        <v>1500</v>
      </c>
      <c r="D833" s="4">
        <f>SUM(D834:D839)</f>
        <v>1362.26</v>
      </c>
      <c r="E833" s="4">
        <f>SUM(E834:E839)</f>
        <v>1362.26</v>
      </c>
      <c r="F833" s="38">
        <f t="shared" si="51"/>
        <v>0.90817333333333328</v>
      </c>
    </row>
    <row r="834" spans="1:6" s="7" customFormat="1" ht="9.75" customHeight="1" x14ac:dyDescent="0.25">
      <c r="A834" s="51"/>
      <c r="B834" s="11" t="s">
        <v>3</v>
      </c>
      <c r="C834" s="5">
        <v>0</v>
      </c>
      <c r="D834" s="5">
        <v>0</v>
      </c>
      <c r="E834" s="5">
        <v>0</v>
      </c>
      <c r="F834" s="38" t="e">
        <f t="shared" si="51"/>
        <v>#DIV/0!</v>
      </c>
    </row>
    <row r="835" spans="1:6" s="7" customFormat="1" ht="9.75" customHeight="1" x14ac:dyDescent="0.25">
      <c r="A835" s="51"/>
      <c r="B835" s="11" t="s">
        <v>2</v>
      </c>
      <c r="C835" s="5">
        <v>1500</v>
      </c>
      <c r="D835" s="5">
        <v>1362.26</v>
      </c>
      <c r="E835" s="5">
        <v>1362.26</v>
      </c>
      <c r="F835" s="38">
        <f t="shared" si="51"/>
        <v>0.90817333333333328</v>
      </c>
    </row>
    <row r="836" spans="1:6" s="7" customFormat="1" ht="9.75" customHeight="1" x14ac:dyDescent="0.25">
      <c r="A836" s="51"/>
      <c r="B836" s="11" t="s">
        <v>1</v>
      </c>
      <c r="C836" s="5">
        <v>0</v>
      </c>
      <c r="D836" s="5">
        <v>0</v>
      </c>
      <c r="E836" s="5">
        <v>0</v>
      </c>
      <c r="F836" s="38" t="e">
        <f t="shared" si="51"/>
        <v>#DIV/0!</v>
      </c>
    </row>
    <row r="837" spans="1:6" s="7" customFormat="1" ht="9.75" customHeight="1" x14ac:dyDescent="0.25">
      <c r="A837" s="51"/>
      <c r="B837" s="11" t="s">
        <v>0</v>
      </c>
      <c r="C837" s="5">
        <v>0</v>
      </c>
      <c r="D837" s="5">
        <v>0</v>
      </c>
      <c r="E837" s="5">
        <v>0</v>
      </c>
      <c r="F837" s="38" t="e">
        <f t="shared" si="51"/>
        <v>#DIV/0!</v>
      </c>
    </row>
    <row r="838" spans="1:6" s="7" customFormat="1" ht="9.75" customHeight="1" x14ac:dyDescent="0.25">
      <c r="A838" s="51"/>
      <c r="B838" s="11" t="s">
        <v>111</v>
      </c>
      <c r="C838" s="5">
        <v>0</v>
      </c>
      <c r="D838" s="5">
        <v>0</v>
      </c>
      <c r="E838" s="5">
        <v>0</v>
      </c>
      <c r="F838" s="38" t="e">
        <f t="shared" si="51"/>
        <v>#DIV/0!</v>
      </c>
    </row>
    <row r="839" spans="1:6" s="7" customFormat="1" ht="9.75" customHeight="1" x14ac:dyDescent="0.25">
      <c r="A839" s="51"/>
      <c r="B839" s="11" t="s">
        <v>104</v>
      </c>
      <c r="C839" s="5">
        <v>0</v>
      </c>
      <c r="D839" s="5">
        <v>0</v>
      </c>
      <c r="E839" s="5">
        <v>0</v>
      </c>
      <c r="F839" s="38" t="e">
        <f t="shared" si="51"/>
        <v>#DIV/0!</v>
      </c>
    </row>
  </sheetData>
  <mergeCells count="115">
    <mergeCell ref="A824:A831"/>
    <mergeCell ref="A832:A839"/>
    <mergeCell ref="A806:A813"/>
    <mergeCell ref="A814:A823"/>
    <mergeCell ref="A798:E798"/>
    <mergeCell ref="A799:A805"/>
    <mergeCell ref="A782:A789"/>
    <mergeCell ref="A790:A797"/>
    <mergeCell ref="A765:A772"/>
    <mergeCell ref="A773:A781"/>
    <mergeCell ref="A749:A756"/>
    <mergeCell ref="A757:A764"/>
    <mergeCell ref="A733:A740"/>
    <mergeCell ref="A741:A748"/>
    <mergeCell ref="A717:A723"/>
    <mergeCell ref="A724:A732"/>
    <mergeCell ref="A707:A715"/>
    <mergeCell ref="A716:E716"/>
    <mergeCell ref="A691:A698"/>
    <mergeCell ref="A699:A706"/>
    <mergeCell ref="A674:A681"/>
    <mergeCell ref="A682:A690"/>
    <mergeCell ref="A658:A665"/>
    <mergeCell ref="A666:A673"/>
    <mergeCell ref="A642:A649"/>
    <mergeCell ref="A650:A657"/>
    <mergeCell ref="A625:A633"/>
    <mergeCell ref="A634:A641"/>
    <mergeCell ref="A607:A615"/>
    <mergeCell ref="A616:A624"/>
    <mergeCell ref="A592:A598"/>
    <mergeCell ref="A599:A606"/>
    <mergeCell ref="A582:A590"/>
    <mergeCell ref="A591:E591"/>
    <mergeCell ref="A564:A572"/>
    <mergeCell ref="A573:A581"/>
    <mergeCell ref="A546:A554"/>
    <mergeCell ref="A555:A563"/>
    <mergeCell ref="A538:E538"/>
    <mergeCell ref="A539:A545"/>
    <mergeCell ref="A522:A529"/>
    <mergeCell ref="A530:A537"/>
    <mergeCell ref="A506:A513"/>
    <mergeCell ref="A514:A521"/>
    <mergeCell ref="A490:A497"/>
    <mergeCell ref="A498:A505"/>
    <mergeCell ref="A482:A489"/>
    <mergeCell ref="A465:A472"/>
    <mergeCell ref="A473:A481"/>
    <mergeCell ref="A448:A456"/>
    <mergeCell ref="A457:A464"/>
    <mergeCell ref="A440:E440"/>
    <mergeCell ref="A441:A447"/>
    <mergeCell ref="A422:A430"/>
    <mergeCell ref="A431:A439"/>
    <mergeCell ref="A404:A412"/>
    <mergeCell ref="A413:A421"/>
    <mergeCell ref="A396:E396"/>
    <mergeCell ref="A397:A403"/>
    <mergeCell ref="A378:A386"/>
    <mergeCell ref="A387:A395"/>
    <mergeCell ref="A361:A369"/>
    <mergeCell ref="A370:A377"/>
    <mergeCell ref="A343:A351"/>
    <mergeCell ref="A352:A360"/>
    <mergeCell ref="A326:A333"/>
    <mergeCell ref="A334:A342"/>
    <mergeCell ref="A318:E318"/>
    <mergeCell ref="A319:A325"/>
    <mergeCell ref="A301:A308"/>
    <mergeCell ref="A309:A317"/>
    <mergeCell ref="A284:A292"/>
    <mergeCell ref="A293:A300"/>
    <mergeCell ref="A266:A274"/>
    <mergeCell ref="A275:A283"/>
    <mergeCell ref="A250:A257"/>
    <mergeCell ref="A258:A265"/>
    <mergeCell ref="A232:A240"/>
    <mergeCell ref="A241:A249"/>
    <mergeCell ref="A214:A222"/>
    <mergeCell ref="A223:A231"/>
    <mergeCell ref="A196:A204"/>
    <mergeCell ref="A205:A213"/>
    <mergeCell ref="A178:A186"/>
    <mergeCell ref="A187:A195"/>
    <mergeCell ref="A161:A168"/>
    <mergeCell ref="A169:A177"/>
    <mergeCell ref="A145:A151"/>
    <mergeCell ref="A152:A160"/>
    <mergeCell ref="A135:A143"/>
    <mergeCell ref="A144:E144"/>
    <mergeCell ref="A117:A125"/>
    <mergeCell ref="A126:A134"/>
    <mergeCell ref="A99:A107"/>
    <mergeCell ref="A108:A116"/>
    <mergeCell ref="A80:A88"/>
    <mergeCell ref="A89:A98"/>
    <mergeCell ref="A62:A70"/>
    <mergeCell ref="A71:A79"/>
    <mergeCell ref="A45:A52"/>
    <mergeCell ref="A53:A61"/>
    <mergeCell ref="A28:A35"/>
    <mergeCell ref="A36:A44"/>
    <mergeCell ref="A20:E20"/>
    <mergeCell ref="A21:A27"/>
    <mergeCell ref="A12:E12"/>
    <mergeCell ref="A13:A19"/>
    <mergeCell ref="A3:E3"/>
    <mergeCell ref="A5:C5"/>
    <mergeCell ref="D5:E5"/>
    <mergeCell ref="A6:C6"/>
    <mergeCell ref="A7:C7"/>
    <mergeCell ref="A9:A10"/>
    <mergeCell ref="B9:B10"/>
    <mergeCell ref="C9:E9"/>
  </mergeCells>
  <pageMargins left="0.35433070866141736" right="0.31496062992125984" top="0.23622047244094491" bottom="0.23622047244094491" header="0.15748031496062992" footer="0.19685039370078741"/>
  <pageSetup paperSize="9" fitToHeight="0" orientation="landscape" r:id="rId1"/>
  <headerFooter alignWithMargins="0"/>
  <rowBreaks count="7" manualBreakCount="7">
    <brk id="61" max="5" man="1"/>
    <brk id="222" max="5" man="1"/>
    <brk id="464" max="5" man="1"/>
    <brk id="563" max="5" man="1"/>
    <brk id="615" max="5" man="1"/>
    <brk id="665" max="5" man="1"/>
    <brk id="71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10</vt:lpstr>
      <vt:lpstr>10 (4)</vt:lpstr>
      <vt:lpstr>10 (3)</vt:lpstr>
      <vt:lpstr>10 (2)</vt:lpstr>
      <vt:lpstr>10   (3)</vt:lpstr>
      <vt:lpstr>'10'!Заголовки_для_печати</vt:lpstr>
      <vt:lpstr>'10   (3)'!Заголовки_для_печати</vt:lpstr>
      <vt:lpstr>'10 (2)'!Заголовки_для_печати</vt:lpstr>
      <vt:lpstr>'10 (3)'!Заголовки_для_печати</vt:lpstr>
      <vt:lpstr>'10 (4)'!Заголовки_для_печати</vt:lpstr>
      <vt:lpstr>'10'!Область_печати</vt:lpstr>
      <vt:lpstr>'10   (3)'!Область_печати</vt:lpstr>
      <vt:lpstr>'10 (2)'!Область_печати</vt:lpstr>
      <vt:lpstr>'10 (3)'!Область_печати</vt:lpstr>
      <vt:lpstr>'10 (4)'!Область_печати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Фрумак Максим Игоревич</dc:creator>
  <cp:lastModifiedBy>Дьячук Кристина Евгеньевна</cp:lastModifiedBy>
  <cp:lastPrinted>2017-04-17T06:52:51Z</cp:lastPrinted>
  <dcterms:created xsi:type="dcterms:W3CDTF">2015-06-01T22:04:05Z</dcterms:created>
  <dcterms:modified xsi:type="dcterms:W3CDTF">2017-10-10T22:47:07Z</dcterms:modified>
</cp:coreProperties>
</file>